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SO 01.1, SO 01.2 - Archit..." sheetId="2" r:id="rId2"/>
    <sheet name="SO 01.3 - Elektroinštalácia" sheetId="3" r:id="rId3"/>
    <sheet name="SO 01.4 - Zdravotechnika" sheetId="4" r:id="rId4"/>
    <sheet name="SO 01.5 - Vykurovanie" sheetId="5" r:id="rId5"/>
    <sheet name="SO 01.6 - Vzduchotechnika" sheetId="6" r:id="rId6"/>
    <sheet name="SO 02 - Daždová kanalizác..." sheetId="7" r:id="rId7"/>
  </sheets>
  <definedNames>
    <definedName name="_xlnm.Print_Area" localSheetId="0">'Rekapitulácia stavby'!$D$4:$AO$76,'Rekapitulácia stavby'!$C$82:$AQ$102</definedName>
    <definedName name="_xlnm.Print_Titles" localSheetId="0">'Rekapitulácia stavby'!$92:$92</definedName>
    <definedName name="_xlnm._FilterDatabase" localSheetId="1" hidden="1">'SO 01.1, SO 01.2 - Archit...'!$C$141:$K$1044</definedName>
    <definedName name="_xlnm.Print_Area" localSheetId="1">'SO 01.1, SO 01.2 - Archit...'!$C$127:$K$1044</definedName>
    <definedName name="_xlnm.Print_Titles" localSheetId="1">'SO 01.1, SO 01.2 - Archit...'!$141:$141</definedName>
    <definedName name="_xlnm._FilterDatabase" localSheetId="2" hidden="1">'SO 01.3 - Elektroinštalácia'!$C$126:$K$233</definedName>
    <definedName name="_xlnm.Print_Area" localSheetId="2">'SO 01.3 - Elektroinštalácia'!$C$112:$K$233</definedName>
    <definedName name="_xlnm.Print_Titles" localSheetId="2">'SO 01.3 - Elektroinštalácia'!$126:$126</definedName>
    <definedName name="_xlnm._FilterDatabase" localSheetId="3" hidden="1">'SO 01.4 - Zdravotechnika'!$C$130:$K$213</definedName>
    <definedName name="_xlnm.Print_Area" localSheetId="3">'SO 01.4 - Zdravotechnika'!$C$116:$K$213</definedName>
    <definedName name="_xlnm.Print_Titles" localSheetId="3">'SO 01.4 - Zdravotechnika'!$130:$130</definedName>
    <definedName name="_xlnm._FilterDatabase" localSheetId="4" hidden="1">'SO 01.5 - Vykurovanie'!$C$132:$K$177</definedName>
    <definedName name="_xlnm.Print_Area" localSheetId="4">'SO 01.5 - Vykurovanie'!$C$118:$K$177</definedName>
    <definedName name="_xlnm.Print_Titles" localSheetId="4">'SO 01.5 - Vykurovanie'!$132:$132</definedName>
    <definedName name="_xlnm._FilterDatabase" localSheetId="5" hidden="1">'SO 01.6 - Vzduchotechnika'!$C$121:$K$146</definedName>
    <definedName name="_xlnm.Print_Area" localSheetId="5">'SO 01.6 - Vzduchotechnika'!$C$107:$K$146</definedName>
    <definedName name="_xlnm.Print_Titles" localSheetId="5">'SO 01.6 - Vzduchotechnika'!$121:$121</definedName>
    <definedName name="_xlnm._FilterDatabase" localSheetId="6" hidden="1">'SO 02 - Daždová kanalizác...'!$C$124:$K$168</definedName>
    <definedName name="_xlnm.Print_Area" localSheetId="6">'SO 02 - Daždová kanalizác...'!$C$112:$K$168</definedName>
    <definedName name="_xlnm.Print_Titles" localSheetId="6">'SO 02 - Daždová kanalizác...'!$124:$124</definedName>
  </definedNames>
  <calcPr/>
</workbook>
</file>

<file path=xl/calcChain.xml><?xml version="1.0" encoding="utf-8"?>
<calcChain xmlns="http://schemas.openxmlformats.org/spreadsheetml/2006/main">
  <c i="7" r="J37"/>
  <c r="J36"/>
  <c i="1" r="AY101"/>
  <c i="7" r="J35"/>
  <c i="1" r="AX101"/>
  <c i="7" r="BI168"/>
  <c r="BH168"/>
  <c r="BG168"/>
  <c r="BE168"/>
  <c r="T168"/>
  <c r="T167"/>
  <c r="R168"/>
  <c r="R167"/>
  <c r="P168"/>
  <c r="P167"/>
  <c r="BK168"/>
  <c r="BK167"/>
  <c r="J167"/>
  <c r="J168"/>
  <c r="BF168"/>
  <c r="J105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T160"/>
  <c r="T159"/>
  <c r="R161"/>
  <c r="R160"/>
  <c r="R159"/>
  <c r="P161"/>
  <c r="P160"/>
  <c r="P159"/>
  <c r="BK161"/>
  <c r="BK160"/>
  <c r="J160"/>
  <c r="BK159"/>
  <c r="J159"/>
  <c r="J161"/>
  <c r="BF161"/>
  <c r="J104"/>
  <c r="J103"/>
  <c r="BI158"/>
  <c r="BH158"/>
  <c r="BG158"/>
  <c r="BE158"/>
  <c r="T158"/>
  <c r="T157"/>
  <c r="R158"/>
  <c r="R157"/>
  <c r="P158"/>
  <c r="P157"/>
  <c r="BK158"/>
  <c r="BK157"/>
  <c r="J157"/>
  <c r="J158"/>
  <c r="BF158"/>
  <c r="J102"/>
  <c r="BI156"/>
  <c r="BH156"/>
  <c r="BG156"/>
  <c r="BE156"/>
  <c r="T156"/>
  <c r="R156"/>
  <c r="P156"/>
  <c r="BK156"/>
  <c r="J156"/>
  <c r="BF156"/>
  <c r="BI155"/>
  <c r="BH155"/>
  <c r="BG155"/>
  <c r="BE155"/>
  <c r="T155"/>
  <c r="T154"/>
  <c r="R155"/>
  <c r="R154"/>
  <c r="P155"/>
  <c r="P154"/>
  <c r="BK155"/>
  <c r="BK154"/>
  <c r="J154"/>
  <c r="J155"/>
  <c r="BF155"/>
  <c r="J101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T142"/>
  <c r="R143"/>
  <c r="R142"/>
  <c r="P143"/>
  <c r="P142"/>
  <c r="BK143"/>
  <c r="BK142"/>
  <c r="J142"/>
  <c r="J143"/>
  <c r="BF143"/>
  <c r="J100"/>
  <c r="BI141"/>
  <c r="BH141"/>
  <c r="BG141"/>
  <c r="BE141"/>
  <c r="T141"/>
  <c r="T140"/>
  <c r="R141"/>
  <c r="R140"/>
  <c r="P141"/>
  <c r="P140"/>
  <c r="BK141"/>
  <c r="BK140"/>
  <c r="J140"/>
  <c r="J141"/>
  <c r="BF141"/>
  <c r="J99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F37"/>
  <c i="1" r="BD101"/>
  <c i="7" r="BH128"/>
  <c r="F36"/>
  <c i="1" r="BC101"/>
  <c i="7" r="BG128"/>
  <c r="F35"/>
  <c i="1" r="BB101"/>
  <c i="7" r="BE128"/>
  <c r="J33"/>
  <c i="1" r="AV101"/>
  <c i="7" r="F33"/>
  <c i="1" r="AZ101"/>
  <c i="7" r="T128"/>
  <c r="T127"/>
  <c r="T126"/>
  <c r="T125"/>
  <c r="R128"/>
  <c r="R127"/>
  <c r="R126"/>
  <c r="R125"/>
  <c r="P128"/>
  <c r="P127"/>
  <c r="P126"/>
  <c r="P125"/>
  <c i="1" r="AU101"/>
  <c i="7" r="BK128"/>
  <c r="BK127"/>
  <c r="J127"/>
  <c r="BK126"/>
  <c r="J126"/>
  <c r="BK125"/>
  <c r="J125"/>
  <c r="J96"/>
  <c r="J30"/>
  <c i="1" r="AG101"/>
  <c i="7" r="J128"/>
  <c r="BF128"/>
  <c r="J34"/>
  <c i="1" r="AW101"/>
  <c i="7" r="F34"/>
  <c i="1" r="BA101"/>
  <c i="7" r="J98"/>
  <c r="J97"/>
  <c r="J122"/>
  <c r="J121"/>
  <c r="F121"/>
  <c r="F119"/>
  <c r="E117"/>
  <c r="J92"/>
  <c r="J91"/>
  <c r="F91"/>
  <c r="F89"/>
  <c r="E87"/>
  <c r="J39"/>
  <c r="J18"/>
  <c r="E18"/>
  <c r="F122"/>
  <c r="F92"/>
  <c r="J17"/>
  <c r="J12"/>
  <c r="J119"/>
  <c r="J89"/>
  <c r="E7"/>
  <c r="E115"/>
  <c r="E85"/>
  <c i="6" r="J39"/>
  <c r="J38"/>
  <c i="1" r="AY100"/>
  <c i="6" r="J37"/>
  <c i="1" r="AX100"/>
  <c i="6"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F39"/>
  <c i="1" r="BD100"/>
  <c i="6" r="BH125"/>
  <c r="F38"/>
  <c i="1" r="BC100"/>
  <c i="6" r="BG125"/>
  <c r="F37"/>
  <c i="1" r="BB100"/>
  <c i="6" r="BE125"/>
  <c r="J35"/>
  <c i="1" r="AV100"/>
  <c i="6" r="F35"/>
  <c i="1" r="AZ100"/>
  <c i="6" r="T125"/>
  <c r="T124"/>
  <c r="T123"/>
  <c r="T122"/>
  <c r="R125"/>
  <c r="R124"/>
  <c r="R123"/>
  <c r="R122"/>
  <c r="P125"/>
  <c r="P124"/>
  <c r="P123"/>
  <c r="P122"/>
  <c i="1" r="AU100"/>
  <c i="6" r="BK125"/>
  <c r="BK124"/>
  <c r="J124"/>
  <c r="BK123"/>
  <c r="J123"/>
  <c r="BK122"/>
  <c r="J122"/>
  <c r="J98"/>
  <c r="J32"/>
  <c i="1" r="AG100"/>
  <c i="6" r="J125"/>
  <c r="BF125"/>
  <c r="J36"/>
  <c i="1" r="AW100"/>
  <c i="6" r="F36"/>
  <c i="1" r="BA100"/>
  <c i="6" r="J100"/>
  <c r="J99"/>
  <c r="F118"/>
  <c r="F116"/>
  <c r="E114"/>
  <c r="F93"/>
  <c r="F91"/>
  <c r="E89"/>
  <c r="J41"/>
  <c r="J26"/>
  <c r="E26"/>
  <c r="J119"/>
  <c r="J94"/>
  <c r="J25"/>
  <c r="J23"/>
  <c r="E23"/>
  <c r="J118"/>
  <c r="J93"/>
  <c r="J22"/>
  <c r="J20"/>
  <c r="E20"/>
  <c r="F119"/>
  <c r="F94"/>
  <c r="J19"/>
  <c r="J14"/>
  <c r="J116"/>
  <c r="J91"/>
  <c r="E7"/>
  <c r="E110"/>
  <c r="E85"/>
  <c i="5" r="J39"/>
  <c r="J38"/>
  <c i="1" r="AY99"/>
  <c i="5" r="J37"/>
  <c i="1" r="AX99"/>
  <c i="5" r="BI177"/>
  <c r="BH177"/>
  <c r="BG177"/>
  <c r="BE177"/>
  <c r="T177"/>
  <c r="T176"/>
  <c r="R177"/>
  <c r="R176"/>
  <c r="P177"/>
  <c r="P176"/>
  <c r="BK177"/>
  <c r="BK176"/>
  <c r="J176"/>
  <c r="J177"/>
  <c r="BF177"/>
  <c r="J111"/>
  <c r="BI175"/>
  <c r="BH175"/>
  <c r="BG175"/>
  <c r="BE175"/>
  <c r="T175"/>
  <c r="T174"/>
  <c r="R175"/>
  <c r="R174"/>
  <c r="P175"/>
  <c r="P174"/>
  <c r="BK175"/>
  <c r="BK174"/>
  <c r="J174"/>
  <c r="J175"/>
  <c r="BF175"/>
  <c r="J110"/>
  <c r="BI173"/>
  <c r="BH173"/>
  <c r="BG173"/>
  <c r="BE173"/>
  <c r="T173"/>
  <c r="R173"/>
  <c r="P173"/>
  <c r="BK173"/>
  <c r="J173"/>
  <c r="BF173"/>
  <c r="BI172"/>
  <c r="BH172"/>
  <c r="BG172"/>
  <c r="BE172"/>
  <c r="T172"/>
  <c r="T171"/>
  <c r="R172"/>
  <c r="R171"/>
  <c r="P172"/>
  <c r="P171"/>
  <c r="BK172"/>
  <c r="BK171"/>
  <c r="J171"/>
  <c r="J172"/>
  <c r="BF172"/>
  <c r="J109"/>
  <c r="BI170"/>
  <c r="BH170"/>
  <c r="BG170"/>
  <c r="BE170"/>
  <c r="T170"/>
  <c r="T169"/>
  <c r="T168"/>
  <c r="R170"/>
  <c r="R169"/>
  <c r="R168"/>
  <c r="P170"/>
  <c r="P169"/>
  <c r="P168"/>
  <c r="BK170"/>
  <c r="BK169"/>
  <c r="J169"/>
  <c r="BK168"/>
  <c r="J168"/>
  <c r="J170"/>
  <c r="BF170"/>
  <c r="J108"/>
  <c r="J107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T162"/>
  <c r="R163"/>
  <c r="R162"/>
  <c r="P163"/>
  <c r="P162"/>
  <c r="BK163"/>
  <c r="BK162"/>
  <c r="J162"/>
  <c r="J163"/>
  <c r="BF163"/>
  <c r="J106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T157"/>
  <c r="R158"/>
  <c r="R157"/>
  <c r="P158"/>
  <c r="P157"/>
  <c r="BK158"/>
  <c r="BK157"/>
  <c r="J157"/>
  <c r="J158"/>
  <c r="BF158"/>
  <c r="J105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T150"/>
  <c r="R151"/>
  <c r="R150"/>
  <c r="P151"/>
  <c r="P150"/>
  <c r="BK151"/>
  <c r="BK150"/>
  <c r="J150"/>
  <c r="J151"/>
  <c r="BF151"/>
  <c r="J104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T145"/>
  <c r="R146"/>
  <c r="R145"/>
  <c r="P146"/>
  <c r="P145"/>
  <c r="BK146"/>
  <c r="BK145"/>
  <c r="J145"/>
  <c r="J146"/>
  <c r="BF146"/>
  <c r="J103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T139"/>
  <c r="T138"/>
  <c r="R140"/>
  <c r="R139"/>
  <c r="R138"/>
  <c r="P140"/>
  <c r="P139"/>
  <c r="P138"/>
  <c r="BK140"/>
  <c r="BK139"/>
  <c r="J139"/>
  <c r="BK138"/>
  <c r="J138"/>
  <c r="J140"/>
  <c r="BF140"/>
  <c r="J102"/>
  <c r="J101"/>
  <c r="BI137"/>
  <c r="BH137"/>
  <c r="BG137"/>
  <c r="BE137"/>
  <c r="T137"/>
  <c r="R137"/>
  <c r="P137"/>
  <c r="BK137"/>
  <c r="J137"/>
  <c r="BF137"/>
  <c r="BI136"/>
  <c r="F39"/>
  <c i="1" r="BD99"/>
  <c i="5" r="BH136"/>
  <c r="F38"/>
  <c i="1" r="BC99"/>
  <c i="5" r="BG136"/>
  <c r="F37"/>
  <c i="1" r="BB99"/>
  <c i="5" r="BE136"/>
  <c r="J35"/>
  <c i="1" r="AV99"/>
  <c i="5" r="F35"/>
  <c i="1" r="AZ99"/>
  <c i="5" r="T136"/>
  <c r="T135"/>
  <c r="T134"/>
  <c r="T133"/>
  <c r="R136"/>
  <c r="R135"/>
  <c r="R134"/>
  <c r="R133"/>
  <c r="P136"/>
  <c r="P135"/>
  <c r="P134"/>
  <c r="P133"/>
  <c i="1" r="AU99"/>
  <c i="5" r="BK136"/>
  <c r="BK135"/>
  <c r="J135"/>
  <c r="BK134"/>
  <c r="J134"/>
  <c r="BK133"/>
  <c r="J133"/>
  <c r="J98"/>
  <c r="J32"/>
  <c i="1" r="AG99"/>
  <c i="5" r="J136"/>
  <c r="BF136"/>
  <c r="J36"/>
  <c i="1" r="AW99"/>
  <c i="5" r="F36"/>
  <c i="1" r="BA99"/>
  <c i="5" r="J100"/>
  <c r="J99"/>
  <c r="J130"/>
  <c r="J129"/>
  <c r="F129"/>
  <c r="F127"/>
  <c r="E125"/>
  <c r="J94"/>
  <c r="J93"/>
  <c r="F93"/>
  <c r="F91"/>
  <c r="E89"/>
  <c r="J41"/>
  <c r="J20"/>
  <c r="E20"/>
  <c r="F130"/>
  <c r="F94"/>
  <c r="J19"/>
  <c r="J14"/>
  <c r="J127"/>
  <c r="J91"/>
  <c r="E7"/>
  <c r="E121"/>
  <c r="E85"/>
  <c i="4" r="J39"/>
  <c r="J38"/>
  <c i="1" r="AY98"/>
  <c i="4" r="J37"/>
  <c i="1" r="AX98"/>
  <c i="4" r="BI213"/>
  <c r="BH213"/>
  <c r="BG213"/>
  <c r="BE213"/>
  <c r="T213"/>
  <c r="T212"/>
  <c r="R213"/>
  <c r="R212"/>
  <c r="P213"/>
  <c r="P212"/>
  <c r="BK213"/>
  <c r="BK212"/>
  <c r="J212"/>
  <c r="J213"/>
  <c r="BF213"/>
  <c r="J109"/>
  <c r="BI211"/>
  <c r="BH211"/>
  <c r="BG211"/>
  <c r="BE211"/>
  <c r="T211"/>
  <c r="R211"/>
  <c r="P211"/>
  <c r="BK211"/>
  <c r="J211"/>
  <c r="BF211"/>
  <c r="BI210"/>
  <c r="BH210"/>
  <c r="BG210"/>
  <c r="BE210"/>
  <c r="T210"/>
  <c r="T209"/>
  <c r="T208"/>
  <c r="R210"/>
  <c r="R209"/>
  <c r="R208"/>
  <c r="P210"/>
  <c r="P209"/>
  <c r="P208"/>
  <c r="BK210"/>
  <c r="BK209"/>
  <c r="J209"/>
  <c r="BK208"/>
  <c r="J208"/>
  <c r="J210"/>
  <c r="BF210"/>
  <c r="J108"/>
  <c r="J107"/>
  <c r="BI207"/>
  <c r="BH207"/>
  <c r="BG207"/>
  <c r="BE207"/>
  <c r="T207"/>
  <c r="R207"/>
  <c r="P207"/>
  <c r="BK207"/>
  <c r="J207"/>
  <c r="BF207"/>
  <c r="BI206"/>
  <c r="BH206"/>
  <c r="BG206"/>
  <c r="BE206"/>
  <c r="T206"/>
  <c r="T205"/>
  <c r="R206"/>
  <c r="R205"/>
  <c r="P206"/>
  <c r="P205"/>
  <c r="BK206"/>
  <c r="BK205"/>
  <c r="J205"/>
  <c r="J206"/>
  <c r="BF206"/>
  <c r="J106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T182"/>
  <c r="R183"/>
  <c r="R182"/>
  <c r="P183"/>
  <c r="P182"/>
  <c r="BK183"/>
  <c r="BK182"/>
  <c r="J182"/>
  <c r="J183"/>
  <c r="BF183"/>
  <c r="J105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T159"/>
  <c r="R160"/>
  <c r="R159"/>
  <c r="P160"/>
  <c r="P159"/>
  <c r="BK160"/>
  <c r="BK159"/>
  <c r="J159"/>
  <c r="J160"/>
  <c r="BF160"/>
  <c r="J104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T146"/>
  <c r="R147"/>
  <c r="R146"/>
  <c r="P147"/>
  <c r="P146"/>
  <c r="BK147"/>
  <c r="BK146"/>
  <c r="J146"/>
  <c r="J147"/>
  <c r="BF147"/>
  <c r="J103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T138"/>
  <c r="T137"/>
  <c r="R139"/>
  <c r="R138"/>
  <c r="R137"/>
  <c r="P139"/>
  <c r="P138"/>
  <c r="P137"/>
  <c r="BK139"/>
  <c r="BK138"/>
  <c r="J138"/>
  <c r="BK137"/>
  <c r="J137"/>
  <c r="J139"/>
  <c r="BF139"/>
  <c r="J102"/>
  <c r="J101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F39"/>
  <c i="1" r="BD98"/>
  <c i="4" r="BH134"/>
  <c r="F38"/>
  <c i="1" r="BC98"/>
  <c i="4" r="BG134"/>
  <c r="F37"/>
  <c i="1" r="BB98"/>
  <c i="4" r="BE134"/>
  <c r="J35"/>
  <c i="1" r="AV98"/>
  <c i="4" r="F35"/>
  <c i="1" r="AZ98"/>
  <c i="4" r="T134"/>
  <c r="T133"/>
  <c r="T132"/>
  <c r="T131"/>
  <c r="R134"/>
  <c r="R133"/>
  <c r="R132"/>
  <c r="R131"/>
  <c r="P134"/>
  <c r="P133"/>
  <c r="P132"/>
  <c r="P131"/>
  <c i="1" r="AU98"/>
  <c i="4" r="BK134"/>
  <c r="BK133"/>
  <c r="J133"/>
  <c r="BK132"/>
  <c r="J132"/>
  <c r="BK131"/>
  <c r="J131"/>
  <c r="J98"/>
  <c r="J32"/>
  <c i="1" r="AG98"/>
  <c i="4" r="J134"/>
  <c r="BF134"/>
  <c r="J36"/>
  <c i="1" r="AW98"/>
  <c i="4" r="F36"/>
  <c i="1" r="BA98"/>
  <c i="4" r="J100"/>
  <c r="J99"/>
  <c r="J128"/>
  <c r="J127"/>
  <c r="F127"/>
  <c r="F125"/>
  <c r="E123"/>
  <c r="J94"/>
  <c r="J93"/>
  <c r="F93"/>
  <c r="F91"/>
  <c r="E89"/>
  <c r="J41"/>
  <c r="J20"/>
  <c r="E20"/>
  <c r="F128"/>
  <c r="F94"/>
  <c r="J19"/>
  <c r="J14"/>
  <c r="J125"/>
  <c r="J91"/>
  <c r="E7"/>
  <c r="E119"/>
  <c r="E85"/>
  <c i="3" r="J39"/>
  <c r="J38"/>
  <c i="1" r="AY97"/>
  <c i="3" r="J37"/>
  <c i="1" r="AX97"/>
  <c i="3"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T228"/>
  <c r="R229"/>
  <c r="R228"/>
  <c r="P229"/>
  <c r="P228"/>
  <c r="BK229"/>
  <c r="BK228"/>
  <c r="J228"/>
  <c r="J229"/>
  <c r="BF229"/>
  <c r="J105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T218"/>
  <c r="R219"/>
  <c r="R218"/>
  <c r="P219"/>
  <c r="P218"/>
  <c r="BK219"/>
  <c r="BK218"/>
  <c r="J218"/>
  <c r="J219"/>
  <c r="BF219"/>
  <c r="J104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T137"/>
  <c r="T136"/>
  <c r="R138"/>
  <c r="R137"/>
  <c r="R136"/>
  <c r="P138"/>
  <c r="P137"/>
  <c r="P136"/>
  <c r="BK138"/>
  <c r="BK137"/>
  <c r="J137"/>
  <c r="BK136"/>
  <c r="J136"/>
  <c r="J138"/>
  <c r="BF138"/>
  <c r="J103"/>
  <c r="J102"/>
  <c r="BI135"/>
  <c r="BH135"/>
  <c r="BG135"/>
  <c r="BE135"/>
  <c r="T135"/>
  <c r="T134"/>
  <c r="R135"/>
  <c r="R134"/>
  <c r="P135"/>
  <c r="P134"/>
  <c r="BK135"/>
  <c r="BK134"/>
  <c r="J134"/>
  <c r="J135"/>
  <c r="BF135"/>
  <c r="J101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F39"/>
  <c i="1" r="BD97"/>
  <c i="3" r="BH130"/>
  <c r="F38"/>
  <c i="1" r="BC97"/>
  <c i="3" r="BG130"/>
  <c r="F37"/>
  <c i="1" r="BB97"/>
  <c i="3" r="BE130"/>
  <c r="J35"/>
  <c i="1" r="AV97"/>
  <c i="3" r="F35"/>
  <c i="1" r="AZ97"/>
  <c i="3" r="T130"/>
  <c r="T129"/>
  <c r="T128"/>
  <c r="T127"/>
  <c r="R130"/>
  <c r="R129"/>
  <c r="R128"/>
  <c r="R127"/>
  <c r="P130"/>
  <c r="P129"/>
  <c r="P128"/>
  <c r="P127"/>
  <c i="1" r="AU97"/>
  <c i="3" r="BK130"/>
  <c r="BK129"/>
  <c r="J129"/>
  <c r="BK128"/>
  <c r="J128"/>
  <c r="BK127"/>
  <c r="J127"/>
  <c r="J98"/>
  <c r="J32"/>
  <c i="1" r="AG97"/>
  <c i="3" r="J130"/>
  <c r="BF130"/>
  <c r="J36"/>
  <c i="1" r="AW97"/>
  <c i="3" r="F36"/>
  <c i="1" r="BA97"/>
  <c i="3" r="J100"/>
  <c r="J99"/>
  <c r="F123"/>
  <c r="F121"/>
  <c r="E119"/>
  <c r="F93"/>
  <c r="F91"/>
  <c r="E89"/>
  <c r="J41"/>
  <c r="J26"/>
  <c r="E26"/>
  <c r="J124"/>
  <c r="J94"/>
  <c r="J25"/>
  <c r="J23"/>
  <c r="E23"/>
  <c r="J123"/>
  <c r="J93"/>
  <c r="J22"/>
  <c r="J20"/>
  <c r="E20"/>
  <c r="F124"/>
  <c r="F94"/>
  <c r="J19"/>
  <c r="J14"/>
  <c r="J121"/>
  <c r="J91"/>
  <c r="E7"/>
  <c r="E115"/>
  <c r="E85"/>
  <c i="2" r="J39"/>
  <c r="J38"/>
  <c i="1" r="AY96"/>
  <c i="2" r="J37"/>
  <c i="1" r="AX96"/>
  <c i="2" r="BI1042"/>
  <c r="BH1042"/>
  <c r="BG1042"/>
  <c r="BE1042"/>
  <c r="T1042"/>
  <c r="R1042"/>
  <c r="P1042"/>
  <c r="BK1042"/>
  <c r="J1042"/>
  <c r="BF1042"/>
  <c r="BI1029"/>
  <c r="BH1029"/>
  <c r="BG1029"/>
  <c r="BE1029"/>
  <c r="T1029"/>
  <c r="T1028"/>
  <c r="R1029"/>
  <c r="R1028"/>
  <c r="P1029"/>
  <c r="P1028"/>
  <c r="BK1029"/>
  <c r="BK1028"/>
  <c r="J1028"/>
  <c r="J1029"/>
  <c r="BF1029"/>
  <c r="J120"/>
  <c r="BI1022"/>
  <c r="BH1022"/>
  <c r="BG1022"/>
  <c r="BE1022"/>
  <c r="T1022"/>
  <c r="R1022"/>
  <c r="P1022"/>
  <c r="BK1022"/>
  <c r="J1022"/>
  <c r="BF1022"/>
  <c r="BI1016"/>
  <c r="BH1016"/>
  <c r="BG1016"/>
  <c r="BE1016"/>
  <c r="T1016"/>
  <c r="R1016"/>
  <c r="P1016"/>
  <c r="BK1016"/>
  <c r="J1016"/>
  <c r="BF1016"/>
  <c r="BI1013"/>
  <c r="BH1013"/>
  <c r="BG1013"/>
  <c r="BE1013"/>
  <c r="T1013"/>
  <c r="T1012"/>
  <c r="R1013"/>
  <c r="R1012"/>
  <c r="P1013"/>
  <c r="P1012"/>
  <c r="BK1013"/>
  <c r="BK1012"/>
  <c r="J1012"/>
  <c r="J1013"/>
  <c r="BF1013"/>
  <c r="J119"/>
  <c r="BI1011"/>
  <c r="BH1011"/>
  <c r="BG1011"/>
  <c r="BE1011"/>
  <c r="T1011"/>
  <c r="R1011"/>
  <c r="P1011"/>
  <c r="BK1011"/>
  <c r="J1011"/>
  <c r="BF1011"/>
  <c r="BI1009"/>
  <c r="BH1009"/>
  <c r="BG1009"/>
  <c r="BE1009"/>
  <c r="T1009"/>
  <c r="R1009"/>
  <c r="P1009"/>
  <c r="BK1009"/>
  <c r="J1009"/>
  <c r="BF1009"/>
  <c r="BI1005"/>
  <c r="BH1005"/>
  <c r="BG1005"/>
  <c r="BE1005"/>
  <c r="T1005"/>
  <c r="R1005"/>
  <c r="P1005"/>
  <c r="BK1005"/>
  <c r="J1005"/>
  <c r="BF1005"/>
  <c r="BI1003"/>
  <c r="BH1003"/>
  <c r="BG1003"/>
  <c r="BE1003"/>
  <c r="T1003"/>
  <c r="R1003"/>
  <c r="P1003"/>
  <c r="BK1003"/>
  <c r="J1003"/>
  <c r="BF1003"/>
  <c r="BI997"/>
  <c r="BH997"/>
  <c r="BG997"/>
  <c r="BE997"/>
  <c r="T997"/>
  <c r="T996"/>
  <c r="R997"/>
  <c r="R996"/>
  <c r="P997"/>
  <c r="P996"/>
  <c r="BK997"/>
  <c r="BK996"/>
  <c r="J996"/>
  <c r="J997"/>
  <c r="BF997"/>
  <c r="J118"/>
  <c r="BI995"/>
  <c r="BH995"/>
  <c r="BG995"/>
  <c r="BE995"/>
  <c r="T995"/>
  <c r="R995"/>
  <c r="P995"/>
  <c r="BK995"/>
  <c r="J995"/>
  <c r="BF995"/>
  <c r="BI993"/>
  <c r="BH993"/>
  <c r="BG993"/>
  <c r="BE993"/>
  <c r="T993"/>
  <c r="R993"/>
  <c r="P993"/>
  <c r="BK993"/>
  <c r="J993"/>
  <c r="BF993"/>
  <c r="BI989"/>
  <c r="BH989"/>
  <c r="BG989"/>
  <c r="BE989"/>
  <c r="T989"/>
  <c r="R989"/>
  <c r="P989"/>
  <c r="BK989"/>
  <c r="J989"/>
  <c r="BF989"/>
  <c r="BI988"/>
  <c r="BH988"/>
  <c r="BG988"/>
  <c r="BE988"/>
  <c r="T988"/>
  <c r="R988"/>
  <c r="P988"/>
  <c r="BK988"/>
  <c r="J988"/>
  <c r="BF988"/>
  <c r="BI984"/>
  <c r="BH984"/>
  <c r="BG984"/>
  <c r="BE984"/>
  <c r="T984"/>
  <c r="R984"/>
  <c r="P984"/>
  <c r="BK984"/>
  <c r="J984"/>
  <c r="BF984"/>
  <c r="BI982"/>
  <c r="BH982"/>
  <c r="BG982"/>
  <c r="BE982"/>
  <c r="T982"/>
  <c r="R982"/>
  <c r="P982"/>
  <c r="BK982"/>
  <c r="J982"/>
  <c r="BF982"/>
  <c r="BI974"/>
  <c r="BH974"/>
  <c r="BG974"/>
  <c r="BE974"/>
  <c r="T974"/>
  <c r="T973"/>
  <c r="R974"/>
  <c r="R973"/>
  <c r="P974"/>
  <c r="P973"/>
  <c r="BK974"/>
  <c r="BK973"/>
  <c r="J973"/>
  <c r="J974"/>
  <c r="BF974"/>
  <c r="J117"/>
  <c r="BI970"/>
  <c r="BH970"/>
  <c r="BG970"/>
  <c r="BE970"/>
  <c r="T970"/>
  <c r="R970"/>
  <c r="P970"/>
  <c r="BK970"/>
  <c r="J970"/>
  <c r="BF970"/>
  <c r="BI967"/>
  <c r="BH967"/>
  <c r="BG967"/>
  <c r="BE967"/>
  <c r="T967"/>
  <c r="T966"/>
  <c r="R967"/>
  <c r="R966"/>
  <c r="P967"/>
  <c r="P966"/>
  <c r="BK967"/>
  <c r="BK966"/>
  <c r="J966"/>
  <c r="J967"/>
  <c r="BF967"/>
  <c r="J116"/>
  <c r="BI965"/>
  <c r="BH965"/>
  <c r="BG965"/>
  <c r="BE965"/>
  <c r="T965"/>
  <c r="R965"/>
  <c r="P965"/>
  <c r="BK965"/>
  <c r="J965"/>
  <c r="BF965"/>
  <c r="BI961"/>
  <c r="BH961"/>
  <c r="BG961"/>
  <c r="BE961"/>
  <c r="T961"/>
  <c r="R961"/>
  <c r="P961"/>
  <c r="BK961"/>
  <c r="J961"/>
  <c r="BF961"/>
  <c r="BI957"/>
  <c r="BH957"/>
  <c r="BG957"/>
  <c r="BE957"/>
  <c r="T957"/>
  <c r="R957"/>
  <c r="P957"/>
  <c r="BK957"/>
  <c r="J957"/>
  <c r="BF957"/>
  <c r="BI951"/>
  <c r="BH951"/>
  <c r="BG951"/>
  <c r="BE951"/>
  <c r="T951"/>
  <c r="R951"/>
  <c r="P951"/>
  <c r="BK951"/>
  <c r="J951"/>
  <c r="BF951"/>
  <c r="BI950"/>
  <c r="BH950"/>
  <c r="BG950"/>
  <c r="BE950"/>
  <c r="T950"/>
  <c r="R950"/>
  <c r="P950"/>
  <c r="BK950"/>
  <c r="J950"/>
  <c r="BF950"/>
  <c r="BI949"/>
  <c r="BH949"/>
  <c r="BG949"/>
  <c r="BE949"/>
  <c r="T949"/>
  <c r="R949"/>
  <c r="P949"/>
  <c r="BK949"/>
  <c r="J949"/>
  <c r="BF949"/>
  <c r="BI948"/>
  <c r="BH948"/>
  <c r="BG948"/>
  <c r="BE948"/>
  <c r="T948"/>
  <c r="R948"/>
  <c r="P948"/>
  <c r="BK948"/>
  <c r="J948"/>
  <c r="BF948"/>
  <c r="BI947"/>
  <c r="BH947"/>
  <c r="BG947"/>
  <c r="BE947"/>
  <c r="T947"/>
  <c r="R947"/>
  <c r="P947"/>
  <c r="BK947"/>
  <c r="J947"/>
  <c r="BF947"/>
  <c r="BI944"/>
  <c r="BH944"/>
  <c r="BG944"/>
  <c r="BE944"/>
  <c r="T944"/>
  <c r="T943"/>
  <c r="R944"/>
  <c r="R943"/>
  <c r="P944"/>
  <c r="P943"/>
  <c r="BK944"/>
  <c r="BK943"/>
  <c r="J943"/>
  <c r="J944"/>
  <c r="BF944"/>
  <c r="J115"/>
  <c r="BI942"/>
  <c r="BH942"/>
  <c r="BG942"/>
  <c r="BE942"/>
  <c r="T942"/>
  <c r="R942"/>
  <c r="P942"/>
  <c r="BK942"/>
  <c r="J942"/>
  <c r="BF942"/>
  <c r="BI937"/>
  <c r="BH937"/>
  <c r="BG937"/>
  <c r="BE937"/>
  <c r="T937"/>
  <c r="R937"/>
  <c r="P937"/>
  <c r="BK937"/>
  <c r="J937"/>
  <c r="BF937"/>
  <c r="BI932"/>
  <c r="BH932"/>
  <c r="BG932"/>
  <c r="BE932"/>
  <c r="T932"/>
  <c r="R932"/>
  <c r="P932"/>
  <c r="BK932"/>
  <c r="J932"/>
  <c r="BF932"/>
  <c r="BI928"/>
  <c r="BH928"/>
  <c r="BG928"/>
  <c r="BE928"/>
  <c r="T928"/>
  <c r="R928"/>
  <c r="P928"/>
  <c r="BK928"/>
  <c r="J928"/>
  <c r="BF928"/>
  <c r="BI925"/>
  <c r="BH925"/>
  <c r="BG925"/>
  <c r="BE925"/>
  <c r="T925"/>
  <c r="R925"/>
  <c r="P925"/>
  <c r="BK925"/>
  <c r="J925"/>
  <c r="BF925"/>
  <c r="BI921"/>
  <c r="BH921"/>
  <c r="BG921"/>
  <c r="BE921"/>
  <c r="T921"/>
  <c r="R921"/>
  <c r="P921"/>
  <c r="BK921"/>
  <c r="J921"/>
  <c r="BF921"/>
  <c r="BI917"/>
  <c r="BH917"/>
  <c r="BG917"/>
  <c r="BE917"/>
  <c r="T917"/>
  <c r="R917"/>
  <c r="P917"/>
  <c r="BK917"/>
  <c r="J917"/>
  <c r="BF917"/>
  <c r="BI914"/>
  <c r="BH914"/>
  <c r="BG914"/>
  <c r="BE914"/>
  <c r="T914"/>
  <c r="R914"/>
  <c r="P914"/>
  <c r="BK914"/>
  <c r="J914"/>
  <c r="BF914"/>
  <c r="BI911"/>
  <c r="BH911"/>
  <c r="BG911"/>
  <c r="BE911"/>
  <c r="T911"/>
  <c r="R911"/>
  <c r="P911"/>
  <c r="BK911"/>
  <c r="J911"/>
  <c r="BF911"/>
  <c r="BI907"/>
  <c r="BH907"/>
  <c r="BG907"/>
  <c r="BE907"/>
  <c r="T907"/>
  <c r="R907"/>
  <c r="P907"/>
  <c r="BK907"/>
  <c r="J907"/>
  <c r="BF907"/>
  <c r="BI903"/>
  <c r="BH903"/>
  <c r="BG903"/>
  <c r="BE903"/>
  <c r="T903"/>
  <c r="R903"/>
  <c r="P903"/>
  <c r="BK903"/>
  <c r="J903"/>
  <c r="BF903"/>
  <c r="BI900"/>
  <c r="BH900"/>
  <c r="BG900"/>
  <c r="BE900"/>
  <c r="T900"/>
  <c r="R900"/>
  <c r="P900"/>
  <c r="BK900"/>
  <c r="J900"/>
  <c r="BF900"/>
  <c r="BI897"/>
  <c r="BH897"/>
  <c r="BG897"/>
  <c r="BE897"/>
  <c r="T897"/>
  <c r="R897"/>
  <c r="P897"/>
  <c r="BK897"/>
  <c r="J897"/>
  <c r="BF897"/>
  <c r="BI893"/>
  <c r="BH893"/>
  <c r="BG893"/>
  <c r="BE893"/>
  <c r="T893"/>
  <c r="R893"/>
  <c r="P893"/>
  <c r="BK893"/>
  <c r="J893"/>
  <c r="BF893"/>
  <c r="BI890"/>
  <c r="BH890"/>
  <c r="BG890"/>
  <c r="BE890"/>
  <c r="T890"/>
  <c r="R890"/>
  <c r="P890"/>
  <c r="BK890"/>
  <c r="J890"/>
  <c r="BF890"/>
  <c r="BI887"/>
  <c r="BH887"/>
  <c r="BG887"/>
  <c r="BE887"/>
  <c r="T887"/>
  <c r="R887"/>
  <c r="P887"/>
  <c r="BK887"/>
  <c r="J887"/>
  <c r="BF887"/>
  <c r="BI884"/>
  <c r="BH884"/>
  <c r="BG884"/>
  <c r="BE884"/>
  <c r="T884"/>
  <c r="R884"/>
  <c r="P884"/>
  <c r="BK884"/>
  <c r="J884"/>
  <c r="BF884"/>
  <c r="BI881"/>
  <c r="BH881"/>
  <c r="BG881"/>
  <c r="BE881"/>
  <c r="T881"/>
  <c r="R881"/>
  <c r="P881"/>
  <c r="BK881"/>
  <c r="J881"/>
  <c r="BF881"/>
  <c r="BI878"/>
  <c r="BH878"/>
  <c r="BG878"/>
  <c r="BE878"/>
  <c r="T878"/>
  <c r="R878"/>
  <c r="P878"/>
  <c r="BK878"/>
  <c r="J878"/>
  <c r="BF878"/>
  <c r="BI877"/>
  <c r="BH877"/>
  <c r="BG877"/>
  <c r="BE877"/>
  <c r="T877"/>
  <c r="R877"/>
  <c r="P877"/>
  <c r="BK877"/>
  <c r="J877"/>
  <c r="BF877"/>
  <c r="BI870"/>
  <c r="BH870"/>
  <c r="BG870"/>
  <c r="BE870"/>
  <c r="T870"/>
  <c r="R870"/>
  <c r="P870"/>
  <c r="BK870"/>
  <c r="J870"/>
  <c r="BF870"/>
  <c r="BI867"/>
  <c r="BH867"/>
  <c r="BG867"/>
  <c r="BE867"/>
  <c r="T867"/>
  <c r="R867"/>
  <c r="P867"/>
  <c r="BK867"/>
  <c r="J867"/>
  <c r="BF867"/>
  <c r="BI864"/>
  <c r="BH864"/>
  <c r="BG864"/>
  <c r="BE864"/>
  <c r="T864"/>
  <c r="R864"/>
  <c r="P864"/>
  <c r="BK864"/>
  <c r="J864"/>
  <c r="BF864"/>
  <c r="BI861"/>
  <c r="BH861"/>
  <c r="BG861"/>
  <c r="BE861"/>
  <c r="T861"/>
  <c r="R861"/>
  <c r="P861"/>
  <c r="BK861"/>
  <c r="J861"/>
  <c r="BF861"/>
  <c r="BI858"/>
  <c r="BH858"/>
  <c r="BG858"/>
  <c r="BE858"/>
  <c r="T858"/>
  <c r="R858"/>
  <c r="P858"/>
  <c r="BK858"/>
  <c r="J858"/>
  <c r="BF858"/>
  <c r="BI855"/>
  <c r="BH855"/>
  <c r="BG855"/>
  <c r="BE855"/>
  <c r="T855"/>
  <c r="R855"/>
  <c r="P855"/>
  <c r="BK855"/>
  <c r="J855"/>
  <c r="BF855"/>
  <c r="BI851"/>
  <c r="BH851"/>
  <c r="BG851"/>
  <c r="BE851"/>
  <c r="T851"/>
  <c r="R851"/>
  <c r="P851"/>
  <c r="BK851"/>
  <c r="J851"/>
  <c r="BF851"/>
  <c r="BI850"/>
  <c r="BH850"/>
  <c r="BG850"/>
  <c r="BE850"/>
  <c r="T850"/>
  <c r="R850"/>
  <c r="P850"/>
  <c r="BK850"/>
  <c r="J850"/>
  <c r="BF850"/>
  <c r="BI849"/>
  <c r="BH849"/>
  <c r="BG849"/>
  <c r="BE849"/>
  <c r="T849"/>
  <c r="R849"/>
  <c r="P849"/>
  <c r="BK849"/>
  <c r="J849"/>
  <c r="BF849"/>
  <c r="BI845"/>
  <c r="BH845"/>
  <c r="BG845"/>
  <c r="BE845"/>
  <c r="T845"/>
  <c r="R845"/>
  <c r="P845"/>
  <c r="BK845"/>
  <c r="J845"/>
  <c r="BF845"/>
  <c r="BI844"/>
  <c r="BH844"/>
  <c r="BG844"/>
  <c r="BE844"/>
  <c r="T844"/>
  <c r="T843"/>
  <c r="R844"/>
  <c r="R843"/>
  <c r="P844"/>
  <c r="P843"/>
  <c r="BK844"/>
  <c r="BK843"/>
  <c r="J843"/>
  <c r="J844"/>
  <c r="BF844"/>
  <c r="J114"/>
  <c r="BI842"/>
  <c r="BH842"/>
  <c r="BG842"/>
  <c r="BE842"/>
  <c r="T842"/>
  <c r="R842"/>
  <c r="P842"/>
  <c r="BK842"/>
  <c r="J842"/>
  <c r="BF842"/>
  <c r="BI839"/>
  <c r="BH839"/>
  <c r="BG839"/>
  <c r="BE839"/>
  <c r="T839"/>
  <c r="R839"/>
  <c r="P839"/>
  <c r="BK839"/>
  <c r="J839"/>
  <c r="BF839"/>
  <c r="BI835"/>
  <c r="BH835"/>
  <c r="BG835"/>
  <c r="BE835"/>
  <c r="T835"/>
  <c r="R835"/>
  <c r="P835"/>
  <c r="BK835"/>
  <c r="J835"/>
  <c r="BF835"/>
  <c r="BI832"/>
  <c r="BH832"/>
  <c r="BG832"/>
  <c r="BE832"/>
  <c r="T832"/>
  <c r="R832"/>
  <c r="P832"/>
  <c r="BK832"/>
  <c r="J832"/>
  <c r="BF832"/>
  <c r="BI828"/>
  <c r="BH828"/>
  <c r="BG828"/>
  <c r="BE828"/>
  <c r="T828"/>
  <c r="R828"/>
  <c r="P828"/>
  <c r="BK828"/>
  <c r="J828"/>
  <c r="BF828"/>
  <c r="BI824"/>
  <c r="BH824"/>
  <c r="BG824"/>
  <c r="BE824"/>
  <c r="T824"/>
  <c r="R824"/>
  <c r="P824"/>
  <c r="BK824"/>
  <c r="J824"/>
  <c r="BF824"/>
  <c r="BI821"/>
  <c r="BH821"/>
  <c r="BG821"/>
  <c r="BE821"/>
  <c r="T821"/>
  <c r="R821"/>
  <c r="P821"/>
  <c r="BK821"/>
  <c r="J821"/>
  <c r="BF821"/>
  <c r="BI818"/>
  <c r="BH818"/>
  <c r="BG818"/>
  <c r="BE818"/>
  <c r="T818"/>
  <c r="R818"/>
  <c r="P818"/>
  <c r="BK818"/>
  <c r="J818"/>
  <c r="BF818"/>
  <c r="BI815"/>
  <c r="BH815"/>
  <c r="BG815"/>
  <c r="BE815"/>
  <c r="T815"/>
  <c r="R815"/>
  <c r="P815"/>
  <c r="BK815"/>
  <c r="J815"/>
  <c r="BF815"/>
  <c r="BI812"/>
  <c r="BH812"/>
  <c r="BG812"/>
  <c r="BE812"/>
  <c r="T812"/>
  <c r="R812"/>
  <c r="P812"/>
  <c r="BK812"/>
  <c r="J812"/>
  <c r="BF812"/>
  <c r="BI809"/>
  <c r="BH809"/>
  <c r="BG809"/>
  <c r="BE809"/>
  <c r="T809"/>
  <c r="R809"/>
  <c r="P809"/>
  <c r="BK809"/>
  <c r="J809"/>
  <c r="BF809"/>
  <c r="BI806"/>
  <c r="BH806"/>
  <c r="BG806"/>
  <c r="BE806"/>
  <c r="T806"/>
  <c r="R806"/>
  <c r="P806"/>
  <c r="BK806"/>
  <c r="J806"/>
  <c r="BF806"/>
  <c r="BI803"/>
  <c r="BH803"/>
  <c r="BG803"/>
  <c r="BE803"/>
  <c r="T803"/>
  <c r="T802"/>
  <c r="R803"/>
  <c r="R802"/>
  <c r="P803"/>
  <c r="P802"/>
  <c r="BK803"/>
  <c r="BK802"/>
  <c r="J802"/>
  <c r="J803"/>
  <c r="BF803"/>
  <c r="J113"/>
  <c r="BI801"/>
  <c r="BH801"/>
  <c r="BG801"/>
  <c r="BE801"/>
  <c r="T801"/>
  <c r="R801"/>
  <c r="P801"/>
  <c r="BK801"/>
  <c r="J801"/>
  <c r="BF801"/>
  <c r="BI798"/>
  <c r="BH798"/>
  <c r="BG798"/>
  <c r="BE798"/>
  <c r="T798"/>
  <c r="R798"/>
  <c r="P798"/>
  <c r="BK798"/>
  <c r="J798"/>
  <c r="BF798"/>
  <c r="BI794"/>
  <c r="BH794"/>
  <c r="BG794"/>
  <c r="BE794"/>
  <c r="T794"/>
  <c r="R794"/>
  <c r="P794"/>
  <c r="BK794"/>
  <c r="J794"/>
  <c r="BF794"/>
  <c r="BI790"/>
  <c r="BH790"/>
  <c r="BG790"/>
  <c r="BE790"/>
  <c r="T790"/>
  <c r="T789"/>
  <c r="R790"/>
  <c r="R789"/>
  <c r="P790"/>
  <c r="P789"/>
  <c r="BK790"/>
  <c r="BK789"/>
  <c r="J789"/>
  <c r="J790"/>
  <c r="BF790"/>
  <c r="J112"/>
  <c r="BI788"/>
  <c r="BH788"/>
  <c r="BG788"/>
  <c r="BE788"/>
  <c r="T788"/>
  <c r="R788"/>
  <c r="P788"/>
  <c r="BK788"/>
  <c r="J788"/>
  <c r="BF788"/>
  <c r="BI786"/>
  <c r="BH786"/>
  <c r="BG786"/>
  <c r="BE786"/>
  <c r="T786"/>
  <c r="R786"/>
  <c r="P786"/>
  <c r="BK786"/>
  <c r="J786"/>
  <c r="BF786"/>
  <c r="BI785"/>
  <c r="BH785"/>
  <c r="BG785"/>
  <c r="BE785"/>
  <c r="T785"/>
  <c r="R785"/>
  <c r="P785"/>
  <c r="BK785"/>
  <c r="J785"/>
  <c r="BF785"/>
  <c r="BI782"/>
  <c r="BH782"/>
  <c r="BG782"/>
  <c r="BE782"/>
  <c r="T782"/>
  <c r="R782"/>
  <c r="P782"/>
  <c r="BK782"/>
  <c r="J782"/>
  <c r="BF782"/>
  <c r="BI781"/>
  <c r="BH781"/>
  <c r="BG781"/>
  <c r="BE781"/>
  <c r="T781"/>
  <c r="R781"/>
  <c r="P781"/>
  <c r="BK781"/>
  <c r="J781"/>
  <c r="BF781"/>
  <c r="BI779"/>
  <c r="BH779"/>
  <c r="BG779"/>
  <c r="BE779"/>
  <c r="T779"/>
  <c r="R779"/>
  <c r="P779"/>
  <c r="BK779"/>
  <c r="J779"/>
  <c r="BF779"/>
  <c r="BI778"/>
  <c r="BH778"/>
  <c r="BG778"/>
  <c r="BE778"/>
  <c r="T778"/>
  <c r="R778"/>
  <c r="P778"/>
  <c r="BK778"/>
  <c r="J778"/>
  <c r="BF778"/>
  <c r="BI770"/>
  <c r="BH770"/>
  <c r="BG770"/>
  <c r="BE770"/>
  <c r="T770"/>
  <c r="R770"/>
  <c r="P770"/>
  <c r="BK770"/>
  <c r="J770"/>
  <c r="BF770"/>
  <c r="BI763"/>
  <c r="BH763"/>
  <c r="BG763"/>
  <c r="BE763"/>
  <c r="T763"/>
  <c r="R763"/>
  <c r="P763"/>
  <c r="BK763"/>
  <c r="J763"/>
  <c r="BF763"/>
  <c r="BI759"/>
  <c r="BH759"/>
  <c r="BG759"/>
  <c r="BE759"/>
  <c r="T759"/>
  <c r="R759"/>
  <c r="P759"/>
  <c r="BK759"/>
  <c r="J759"/>
  <c r="BF759"/>
  <c r="BI757"/>
  <c r="BH757"/>
  <c r="BG757"/>
  <c r="BE757"/>
  <c r="T757"/>
  <c r="R757"/>
  <c r="P757"/>
  <c r="BK757"/>
  <c r="J757"/>
  <c r="BF757"/>
  <c r="BI753"/>
  <c r="BH753"/>
  <c r="BG753"/>
  <c r="BE753"/>
  <c r="T753"/>
  <c r="T752"/>
  <c r="R753"/>
  <c r="R752"/>
  <c r="P753"/>
  <c r="P752"/>
  <c r="BK753"/>
  <c r="BK752"/>
  <c r="J752"/>
  <c r="J753"/>
  <c r="BF753"/>
  <c r="J111"/>
  <c r="BI751"/>
  <c r="BH751"/>
  <c r="BG751"/>
  <c r="BE751"/>
  <c r="T751"/>
  <c r="R751"/>
  <c r="P751"/>
  <c r="BK751"/>
  <c r="J751"/>
  <c r="BF751"/>
  <c r="BI750"/>
  <c r="BH750"/>
  <c r="BG750"/>
  <c r="BE750"/>
  <c r="T750"/>
  <c r="R750"/>
  <c r="P750"/>
  <c r="BK750"/>
  <c r="J750"/>
  <c r="BF750"/>
  <c r="BI749"/>
  <c r="BH749"/>
  <c r="BG749"/>
  <c r="BE749"/>
  <c r="T749"/>
  <c r="R749"/>
  <c r="P749"/>
  <c r="BK749"/>
  <c r="J749"/>
  <c r="BF749"/>
  <c r="BI748"/>
  <c r="BH748"/>
  <c r="BG748"/>
  <c r="BE748"/>
  <c r="T748"/>
  <c r="R748"/>
  <c r="P748"/>
  <c r="BK748"/>
  <c r="J748"/>
  <c r="BF748"/>
  <c r="BI746"/>
  <c r="BH746"/>
  <c r="BG746"/>
  <c r="BE746"/>
  <c r="T746"/>
  <c r="R746"/>
  <c r="P746"/>
  <c r="BK746"/>
  <c r="J746"/>
  <c r="BF746"/>
  <c r="BI745"/>
  <c r="BH745"/>
  <c r="BG745"/>
  <c r="BE745"/>
  <c r="T745"/>
  <c r="R745"/>
  <c r="P745"/>
  <c r="BK745"/>
  <c r="J745"/>
  <c r="BF745"/>
  <c r="BI743"/>
  <c r="BH743"/>
  <c r="BG743"/>
  <c r="BE743"/>
  <c r="T743"/>
  <c r="R743"/>
  <c r="P743"/>
  <c r="BK743"/>
  <c r="J743"/>
  <c r="BF743"/>
  <c r="BI742"/>
  <c r="BH742"/>
  <c r="BG742"/>
  <c r="BE742"/>
  <c r="T742"/>
  <c r="R742"/>
  <c r="P742"/>
  <c r="BK742"/>
  <c r="J742"/>
  <c r="BF742"/>
  <c r="BI740"/>
  <c r="BH740"/>
  <c r="BG740"/>
  <c r="BE740"/>
  <c r="T740"/>
  <c r="R740"/>
  <c r="P740"/>
  <c r="BK740"/>
  <c r="J740"/>
  <c r="BF740"/>
  <c r="BI739"/>
  <c r="BH739"/>
  <c r="BG739"/>
  <c r="BE739"/>
  <c r="T739"/>
  <c r="T738"/>
  <c r="R739"/>
  <c r="R738"/>
  <c r="P739"/>
  <c r="P738"/>
  <c r="BK739"/>
  <c r="BK738"/>
  <c r="J738"/>
  <c r="J739"/>
  <c r="BF739"/>
  <c r="J110"/>
  <c r="BI737"/>
  <c r="BH737"/>
  <c r="BG737"/>
  <c r="BE737"/>
  <c r="T737"/>
  <c r="R737"/>
  <c r="P737"/>
  <c r="BK737"/>
  <c r="J737"/>
  <c r="BF737"/>
  <c r="BI735"/>
  <c r="BH735"/>
  <c r="BG735"/>
  <c r="BE735"/>
  <c r="T735"/>
  <c r="R735"/>
  <c r="P735"/>
  <c r="BK735"/>
  <c r="J735"/>
  <c r="BF735"/>
  <c r="BI734"/>
  <c r="BH734"/>
  <c r="BG734"/>
  <c r="BE734"/>
  <c r="T734"/>
  <c r="R734"/>
  <c r="P734"/>
  <c r="BK734"/>
  <c r="J734"/>
  <c r="BF734"/>
  <c r="BI733"/>
  <c r="BH733"/>
  <c r="BG733"/>
  <c r="BE733"/>
  <c r="T733"/>
  <c r="R733"/>
  <c r="P733"/>
  <c r="BK733"/>
  <c r="J733"/>
  <c r="BF733"/>
  <c r="BI731"/>
  <c r="BH731"/>
  <c r="BG731"/>
  <c r="BE731"/>
  <c r="T731"/>
  <c r="R731"/>
  <c r="P731"/>
  <c r="BK731"/>
  <c r="J731"/>
  <c r="BF731"/>
  <c r="BI730"/>
  <c r="BH730"/>
  <c r="BG730"/>
  <c r="BE730"/>
  <c r="T730"/>
  <c r="R730"/>
  <c r="P730"/>
  <c r="BK730"/>
  <c r="J730"/>
  <c r="BF730"/>
  <c r="BI728"/>
  <c r="BH728"/>
  <c r="BG728"/>
  <c r="BE728"/>
  <c r="T728"/>
  <c r="R728"/>
  <c r="P728"/>
  <c r="BK728"/>
  <c r="J728"/>
  <c r="BF728"/>
  <c r="BI725"/>
  <c r="BH725"/>
  <c r="BG725"/>
  <c r="BE725"/>
  <c r="T725"/>
  <c r="R725"/>
  <c r="P725"/>
  <c r="BK725"/>
  <c r="J725"/>
  <c r="BF725"/>
  <c r="BI723"/>
  <c r="BH723"/>
  <c r="BG723"/>
  <c r="BE723"/>
  <c r="T723"/>
  <c r="R723"/>
  <c r="P723"/>
  <c r="BK723"/>
  <c r="J723"/>
  <c r="BF723"/>
  <c r="BI719"/>
  <c r="BH719"/>
  <c r="BG719"/>
  <c r="BE719"/>
  <c r="T719"/>
  <c r="R719"/>
  <c r="P719"/>
  <c r="BK719"/>
  <c r="J719"/>
  <c r="BF719"/>
  <c r="BI717"/>
  <c r="BH717"/>
  <c r="BG717"/>
  <c r="BE717"/>
  <c r="T717"/>
  <c r="R717"/>
  <c r="P717"/>
  <c r="BK717"/>
  <c r="J717"/>
  <c r="BF717"/>
  <c r="BI708"/>
  <c r="BH708"/>
  <c r="BG708"/>
  <c r="BE708"/>
  <c r="T708"/>
  <c r="T707"/>
  <c r="T706"/>
  <c r="R708"/>
  <c r="R707"/>
  <c r="R706"/>
  <c r="P708"/>
  <c r="P707"/>
  <c r="P706"/>
  <c r="BK708"/>
  <c r="BK707"/>
  <c r="J707"/>
  <c r="BK706"/>
  <c r="J706"/>
  <c r="J708"/>
  <c r="BF708"/>
  <c r="J109"/>
  <c r="J108"/>
  <c r="BI705"/>
  <c r="BH705"/>
  <c r="BG705"/>
  <c r="BE705"/>
  <c r="T705"/>
  <c r="T704"/>
  <c r="R705"/>
  <c r="R704"/>
  <c r="P705"/>
  <c r="P704"/>
  <c r="BK705"/>
  <c r="BK704"/>
  <c r="J704"/>
  <c r="J705"/>
  <c r="BF705"/>
  <c r="J107"/>
  <c r="BI703"/>
  <c r="BH703"/>
  <c r="BG703"/>
  <c r="BE703"/>
  <c r="T703"/>
  <c r="R703"/>
  <c r="P703"/>
  <c r="BK703"/>
  <c r="J703"/>
  <c r="BF703"/>
  <c r="BI702"/>
  <c r="BH702"/>
  <c r="BG702"/>
  <c r="BE702"/>
  <c r="T702"/>
  <c r="R702"/>
  <c r="P702"/>
  <c r="BK702"/>
  <c r="J702"/>
  <c r="BF702"/>
  <c r="BI700"/>
  <c r="BH700"/>
  <c r="BG700"/>
  <c r="BE700"/>
  <c r="T700"/>
  <c r="R700"/>
  <c r="P700"/>
  <c r="BK700"/>
  <c r="J700"/>
  <c r="BF700"/>
  <c r="BI699"/>
  <c r="BH699"/>
  <c r="BG699"/>
  <c r="BE699"/>
  <c r="T699"/>
  <c r="R699"/>
  <c r="P699"/>
  <c r="BK699"/>
  <c r="J699"/>
  <c r="BF699"/>
  <c r="BI698"/>
  <c r="BH698"/>
  <c r="BG698"/>
  <c r="BE698"/>
  <c r="T698"/>
  <c r="R698"/>
  <c r="P698"/>
  <c r="BK698"/>
  <c r="J698"/>
  <c r="BF698"/>
  <c r="BI697"/>
  <c r="BH697"/>
  <c r="BG697"/>
  <c r="BE697"/>
  <c r="T697"/>
  <c r="R697"/>
  <c r="P697"/>
  <c r="BK697"/>
  <c r="J697"/>
  <c r="BF697"/>
  <c r="BI684"/>
  <c r="BH684"/>
  <c r="BG684"/>
  <c r="BE684"/>
  <c r="T684"/>
  <c r="R684"/>
  <c r="P684"/>
  <c r="BK684"/>
  <c r="J684"/>
  <c r="BF684"/>
  <c r="BI679"/>
  <c r="BH679"/>
  <c r="BG679"/>
  <c r="BE679"/>
  <c r="T679"/>
  <c r="R679"/>
  <c r="P679"/>
  <c r="BK679"/>
  <c r="J679"/>
  <c r="BF679"/>
  <c r="BI676"/>
  <c r="BH676"/>
  <c r="BG676"/>
  <c r="BE676"/>
  <c r="T676"/>
  <c r="R676"/>
  <c r="P676"/>
  <c r="BK676"/>
  <c r="J676"/>
  <c r="BF676"/>
  <c r="BI673"/>
  <c r="BH673"/>
  <c r="BG673"/>
  <c r="BE673"/>
  <c r="T673"/>
  <c r="R673"/>
  <c r="P673"/>
  <c r="BK673"/>
  <c r="J673"/>
  <c r="BF673"/>
  <c r="BI670"/>
  <c r="BH670"/>
  <c r="BG670"/>
  <c r="BE670"/>
  <c r="T670"/>
  <c r="R670"/>
  <c r="P670"/>
  <c r="BK670"/>
  <c r="J670"/>
  <c r="BF670"/>
  <c r="BI667"/>
  <c r="BH667"/>
  <c r="BG667"/>
  <c r="BE667"/>
  <c r="T667"/>
  <c r="R667"/>
  <c r="P667"/>
  <c r="BK667"/>
  <c r="J667"/>
  <c r="BF667"/>
  <c r="BI664"/>
  <c r="BH664"/>
  <c r="BG664"/>
  <c r="BE664"/>
  <c r="T664"/>
  <c r="R664"/>
  <c r="P664"/>
  <c r="BK664"/>
  <c r="J664"/>
  <c r="BF664"/>
  <c r="BI660"/>
  <c r="BH660"/>
  <c r="BG660"/>
  <c r="BE660"/>
  <c r="T660"/>
  <c r="R660"/>
  <c r="P660"/>
  <c r="BK660"/>
  <c r="J660"/>
  <c r="BF660"/>
  <c r="BI656"/>
  <c r="BH656"/>
  <c r="BG656"/>
  <c r="BE656"/>
  <c r="T656"/>
  <c r="R656"/>
  <c r="P656"/>
  <c r="BK656"/>
  <c r="J656"/>
  <c r="BF656"/>
  <c r="BI653"/>
  <c r="BH653"/>
  <c r="BG653"/>
  <c r="BE653"/>
  <c r="T653"/>
  <c r="R653"/>
  <c r="P653"/>
  <c r="BK653"/>
  <c r="J653"/>
  <c r="BF653"/>
  <c r="BI648"/>
  <c r="BH648"/>
  <c r="BG648"/>
  <c r="BE648"/>
  <c r="T648"/>
  <c r="R648"/>
  <c r="P648"/>
  <c r="BK648"/>
  <c r="J648"/>
  <c r="BF648"/>
  <c r="BI645"/>
  <c r="BH645"/>
  <c r="BG645"/>
  <c r="BE645"/>
  <c r="T645"/>
  <c r="R645"/>
  <c r="P645"/>
  <c r="BK645"/>
  <c r="J645"/>
  <c r="BF645"/>
  <c r="BI642"/>
  <c r="BH642"/>
  <c r="BG642"/>
  <c r="BE642"/>
  <c r="T642"/>
  <c r="R642"/>
  <c r="P642"/>
  <c r="BK642"/>
  <c r="J642"/>
  <c r="BF642"/>
  <c r="BI637"/>
  <c r="BH637"/>
  <c r="BG637"/>
  <c r="BE637"/>
  <c r="T637"/>
  <c r="R637"/>
  <c r="P637"/>
  <c r="BK637"/>
  <c r="J637"/>
  <c r="BF637"/>
  <c r="BI634"/>
  <c r="BH634"/>
  <c r="BG634"/>
  <c r="BE634"/>
  <c r="T634"/>
  <c r="R634"/>
  <c r="P634"/>
  <c r="BK634"/>
  <c r="J634"/>
  <c r="BF634"/>
  <c r="BI626"/>
  <c r="BH626"/>
  <c r="BG626"/>
  <c r="BE626"/>
  <c r="T626"/>
  <c r="R626"/>
  <c r="P626"/>
  <c r="BK626"/>
  <c r="J626"/>
  <c r="BF626"/>
  <c r="BI617"/>
  <c r="BH617"/>
  <c r="BG617"/>
  <c r="BE617"/>
  <c r="T617"/>
  <c r="R617"/>
  <c r="P617"/>
  <c r="BK617"/>
  <c r="J617"/>
  <c r="BF617"/>
  <c r="BI613"/>
  <c r="BH613"/>
  <c r="BG613"/>
  <c r="BE613"/>
  <c r="T613"/>
  <c r="R613"/>
  <c r="P613"/>
  <c r="BK613"/>
  <c r="J613"/>
  <c r="BF613"/>
  <c r="BI608"/>
  <c r="BH608"/>
  <c r="BG608"/>
  <c r="BE608"/>
  <c r="T608"/>
  <c r="R608"/>
  <c r="P608"/>
  <c r="BK608"/>
  <c r="J608"/>
  <c r="BF608"/>
  <c r="BI604"/>
  <c r="BH604"/>
  <c r="BG604"/>
  <c r="BE604"/>
  <c r="T604"/>
  <c r="R604"/>
  <c r="P604"/>
  <c r="BK604"/>
  <c r="J604"/>
  <c r="BF604"/>
  <c r="BI582"/>
  <c r="BH582"/>
  <c r="BG582"/>
  <c r="BE582"/>
  <c r="T582"/>
  <c r="R582"/>
  <c r="P582"/>
  <c r="BK582"/>
  <c r="J582"/>
  <c r="BF582"/>
  <c r="BI579"/>
  <c r="BH579"/>
  <c r="BG579"/>
  <c r="BE579"/>
  <c r="T579"/>
  <c r="R579"/>
  <c r="P579"/>
  <c r="BK579"/>
  <c r="J579"/>
  <c r="BF579"/>
  <c r="BI574"/>
  <c r="BH574"/>
  <c r="BG574"/>
  <c r="BE574"/>
  <c r="T574"/>
  <c r="R574"/>
  <c r="P574"/>
  <c r="BK574"/>
  <c r="J574"/>
  <c r="BF574"/>
  <c r="BI572"/>
  <c r="BH572"/>
  <c r="BG572"/>
  <c r="BE572"/>
  <c r="T572"/>
  <c r="R572"/>
  <c r="P572"/>
  <c r="BK572"/>
  <c r="J572"/>
  <c r="BF572"/>
  <c r="BI566"/>
  <c r="BH566"/>
  <c r="BG566"/>
  <c r="BE566"/>
  <c r="T566"/>
  <c r="T565"/>
  <c r="R566"/>
  <c r="R565"/>
  <c r="P566"/>
  <c r="P565"/>
  <c r="BK566"/>
  <c r="BK565"/>
  <c r="J565"/>
  <c r="J566"/>
  <c r="BF566"/>
  <c r="J106"/>
  <c r="BI564"/>
  <c r="BH564"/>
  <c r="BG564"/>
  <c r="BE564"/>
  <c r="T564"/>
  <c r="R564"/>
  <c r="P564"/>
  <c r="BK564"/>
  <c r="J564"/>
  <c r="BF564"/>
  <c r="BI561"/>
  <c r="BH561"/>
  <c r="BG561"/>
  <c r="BE561"/>
  <c r="T561"/>
  <c r="R561"/>
  <c r="P561"/>
  <c r="BK561"/>
  <c r="J561"/>
  <c r="BF561"/>
  <c r="BI558"/>
  <c r="BH558"/>
  <c r="BG558"/>
  <c r="BE558"/>
  <c r="T558"/>
  <c r="R558"/>
  <c r="P558"/>
  <c r="BK558"/>
  <c r="J558"/>
  <c r="BF558"/>
  <c r="BI555"/>
  <c r="BH555"/>
  <c r="BG555"/>
  <c r="BE555"/>
  <c r="T555"/>
  <c r="R555"/>
  <c r="P555"/>
  <c r="BK555"/>
  <c r="J555"/>
  <c r="BF555"/>
  <c r="BI552"/>
  <c r="BH552"/>
  <c r="BG552"/>
  <c r="BE552"/>
  <c r="T552"/>
  <c r="R552"/>
  <c r="P552"/>
  <c r="BK552"/>
  <c r="J552"/>
  <c r="BF552"/>
  <c r="BI549"/>
  <c r="BH549"/>
  <c r="BG549"/>
  <c r="BE549"/>
  <c r="T549"/>
  <c r="R549"/>
  <c r="P549"/>
  <c r="BK549"/>
  <c r="J549"/>
  <c r="BF549"/>
  <c r="BI545"/>
  <c r="BH545"/>
  <c r="BG545"/>
  <c r="BE545"/>
  <c r="T545"/>
  <c r="R545"/>
  <c r="P545"/>
  <c r="BK545"/>
  <c r="J545"/>
  <c r="BF545"/>
  <c r="BI540"/>
  <c r="BH540"/>
  <c r="BG540"/>
  <c r="BE540"/>
  <c r="T540"/>
  <c r="R540"/>
  <c r="P540"/>
  <c r="BK540"/>
  <c r="J540"/>
  <c r="BF540"/>
  <c r="BI535"/>
  <c r="BH535"/>
  <c r="BG535"/>
  <c r="BE535"/>
  <c r="T535"/>
  <c r="R535"/>
  <c r="P535"/>
  <c r="BK535"/>
  <c r="J535"/>
  <c r="BF535"/>
  <c r="BI531"/>
  <c r="BH531"/>
  <c r="BG531"/>
  <c r="BE531"/>
  <c r="T531"/>
  <c r="R531"/>
  <c r="P531"/>
  <c r="BK531"/>
  <c r="J531"/>
  <c r="BF531"/>
  <c r="BI529"/>
  <c r="BH529"/>
  <c r="BG529"/>
  <c r="BE529"/>
  <c r="T529"/>
  <c r="R529"/>
  <c r="P529"/>
  <c r="BK529"/>
  <c r="J529"/>
  <c r="BF529"/>
  <c r="BI528"/>
  <c r="BH528"/>
  <c r="BG528"/>
  <c r="BE528"/>
  <c r="T528"/>
  <c r="R528"/>
  <c r="P528"/>
  <c r="BK528"/>
  <c r="J528"/>
  <c r="BF528"/>
  <c r="BI527"/>
  <c r="BH527"/>
  <c r="BG527"/>
  <c r="BE527"/>
  <c r="T527"/>
  <c r="R527"/>
  <c r="P527"/>
  <c r="BK527"/>
  <c r="J527"/>
  <c r="BF527"/>
  <c r="BI522"/>
  <c r="BH522"/>
  <c r="BG522"/>
  <c r="BE522"/>
  <c r="T522"/>
  <c r="R522"/>
  <c r="P522"/>
  <c r="BK522"/>
  <c r="J522"/>
  <c r="BF522"/>
  <c r="BI517"/>
  <c r="BH517"/>
  <c r="BG517"/>
  <c r="BE517"/>
  <c r="T517"/>
  <c r="R517"/>
  <c r="P517"/>
  <c r="BK517"/>
  <c r="J517"/>
  <c r="BF517"/>
  <c r="BI510"/>
  <c r="BH510"/>
  <c r="BG510"/>
  <c r="BE510"/>
  <c r="T510"/>
  <c r="R510"/>
  <c r="P510"/>
  <c r="BK510"/>
  <c r="J510"/>
  <c r="BF510"/>
  <c r="BI493"/>
  <c r="BH493"/>
  <c r="BG493"/>
  <c r="BE493"/>
  <c r="T493"/>
  <c r="R493"/>
  <c r="P493"/>
  <c r="BK493"/>
  <c r="J493"/>
  <c r="BF493"/>
  <c r="BI490"/>
  <c r="BH490"/>
  <c r="BG490"/>
  <c r="BE490"/>
  <c r="T490"/>
  <c r="R490"/>
  <c r="P490"/>
  <c r="BK490"/>
  <c r="J490"/>
  <c r="BF490"/>
  <c r="BI473"/>
  <c r="BH473"/>
  <c r="BG473"/>
  <c r="BE473"/>
  <c r="T473"/>
  <c r="R473"/>
  <c r="P473"/>
  <c r="BK473"/>
  <c r="J473"/>
  <c r="BF473"/>
  <c r="BI456"/>
  <c r="BH456"/>
  <c r="BG456"/>
  <c r="BE456"/>
  <c r="T456"/>
  <c r="R456"/>
  <c r="P456"/>
  <c r="BK456"/>
  <c r="J456"/>
  <c r="BF456"/>
  <c r="BI453"/>
  <c r="BH453"/>
  <c r="BG453"/>
  <c r="BE453"/>
  <c r="T453"/>
  <c r="R453"/>
  <c r="P453"/>
  <c r="BK453"/>
  <c r="J453"/>
  <c r="BF453"/>
  <c r="BI450"/>
  <c r="BH450"/>
  <c r="BG450"/>
  <c r="BE450"/>
  <c r="T450"/>
  <c r="R450"/>
  <c r="P450"/>
  <c r="BK450"/>
  <c r="J450"/>
  <c r="BF450"/>
  <c r="BI442"/>
  <c r="BH442"/>
  <c r="BG442"/>
  <c r="BE442"/>
  <c r="T442"/>
  <c r="T441"/>
  <c r="R442"/>
  <c r="R441"/>
  <c r="P442"/>
  <c r="P441"/>
  <c r="BK442"/>
  <c r="BK441"/>
  <c r="J441"/>
  <c r="J442"/>
  <c r="BF442"/>
  <c r="J105"/>
  <c r="BI434"/>
  <c r="BH434"/>
  <c r="BG434"/>
  <c r="BE434"/>
  <c r="T434"/>
  <c r="R434"/>
  <c r="P434"/>
  <c r="BK434"/>
  <c r="J434"/>
  <c r="BF434"/>
  <c r="BI429"/>
  <c r="BH429"/>
  <c r="BG429"/>
  <c r="BE429"/>
  <c r="T429"/>
  <c r="R429"/>
  <c r="P429"/>
  <c r="BK429"/>
  <c r="J429"/>
  <c r="BF429"/>
  <c r="BI427"/>
  <c r="BH427"/>
  <c r="BG427"/>
  <c r="BE427"/>
  <c r="T427"/>
  <c r="R427"/>
  <c r="P427"/>
  <c r="BK427"/>
  <c r="J427"/>
  <c r="BF427"/>
  <c r="BI421"/>
  <c r="BH421"/>
  <c r="BG421"/>
  <c r="BE421"/>
  <c r="T421"/>
  <c r="T420"/>
  <c r="R421"/>
  <c r="R420"/>
  <c r="P421"/>
  <c r="P420"/>
  <c r="BK421"/>
  <c r="BK420"/>
  <c r="J420"/>
  <c r="J421"/>
  <c r="BF421"/>
  <c r="J104"/>
  <c r="BI417"/>
  <c r="BH417"/>
  <c r="BG417"/>
  <c r="BE417"/>
  <c r="T417"/>
  <c r="R417"/>
  <c r="P417"/>
  <c r="BK417"/>
  <c r="J417"/>
  <c r="BF417"/>
  <c r="BI414"/>
  <c r="BH414"/>
  <c r="BG414"/>
  <c r="BE414"/>
  <c r="T414"/>
  <c r="R414"/>
  <c r="P414"/>
  <c r="BK414"/>
  <c r="J414"/>
  <c r="BF414"/>
  <c r="BI411"/>
  <c r="BH411"/>
  <c r="BG411"/>
  <c r="BE411"/>
  <c r="T411"/>
  <c r="R411"/>
  <c r="P411"/>
  <c r="BK411"/>
  <c r="J411"/>
  <c r="BF411"/>
  <c r="BI408"/>
  <c r="BH408"/>
  <c r="BG408"/>
  <c r="BE408"/>
  <c r="T408"/>
  <c r="R408"/>
  <c r="P408"/>
  <c r="BK408"/>
  <c r="J408"/>
  <c r="BF408"/>
  <c r="BI403"/>
  <c r="BH403"/>
  <c r="BG403"/>
  <c r="BE403"/>
  <c r="T403"/>
  <c r="R403"/>
  <c r="P403"/>
  <c r="BK403"/>
  <c r="J403"/>
  <c r="BF403"/>
  <c r="BI400"/>
  <c r="BH400"/>
  <c r="BG400"/>
  <c r="BE400"/>
  <c r="T400"/>
  <c r="R400"/>
  <c r="P400"/>
  <c r="BK400"/>
  <c r="J400"/>
  <c r="BF400"/>
  <c r="BI397"/>
  <c r="BH397"/>
  <c r="BG397"/>
  <c r="BE397"/>
  <c r="T397"/>
  <c r="R397"/>
  <c r="P397"/>
  <c r="BK397"/>
  <c r="J397"/>
  <c r="BF397"/>
  <c r="BI394"/>
  <c r="BH394"/>
  <c r="BG394"/>
  <c r="BE394"/>
  <c r="T394"/>
  <c r="R394"/>
  <c r="P394"/>
  <c r="BK394"/>
  <c r="J394"/>
  <c r="BF394"/>
  <c r="BI391"/>
  <c r="BH391"/>
  <c r="BG391"/>
  <c r="BE391"/>
  <c r="T391"/>
  <c r="R391"/>
  <c r="P391"/>
  <c r="BK391"/>
  <c r="J391"/>
  <c r="BF391"/>
  <c r="BI388"/>
  <c r="BH388"/>
  <c r="BG388"/>
  <c r="BE388"/>
  <c r="T388"/>
  <c r="R388"/>
  <c r="P388"/>
  <c r="BK388"/>
  <c r="J388"/>
  <c r="BF388"/>
  <c r="BI387"/>
  <c r="BH387"/>
  <c r="BG387"/>
  <c r="BE387"/>
  <c r="T387"/>
  <c r="R387"/>
  <c r="P387"/>
  <c r="BK387"/>
  <c r="J387"/>
  <c r="BF387"/>
  <c r="BI383"/>
  <c r="BH383"/>
  <c r="BG383"/>
  <c r="BE383"/>
  <c r="T383"/>
  <c r="R383"/>
  <c r="P383"/>
  <c r="BK383"/>
  <c r="J383"/>
  <c r="BF383"/>
  <c r="BI380"/>
  <c r="BH380"/>
  <c r="BG380"/>
  <c r="BE380"/>
  <c r="T380"/>
  <c r="R380"/>
  <c r="P380"/>
  <c r="BK380"/>
  <c r="J380"/>
  <c r="BF380"/>
  <c r="BI377"/>
  <c r="BH377"/>
  <c r="BG377"/>
  <c r="BE377"/>
  <c r="T377"/>
  <c r="T376"/>
  <c r="R377"/>
  <c r="R376"/>
  <c r="P377"/>
  <c r="P376"/>
  <c r="BK377"/>
  <c r="BK376"/>
  <c r="J376"/>
  <c r="J377"/>
  <c r="BF377"/>
  <c r="J103"/>
  <c r="BI370"/>
  <c r="BH370"/>
  <c r="BG370"/>
  <c r="BE370"/>
  <c r="T370"/>
  <c r="R370"/>
  <c r="P370"/>
  <c r="BK370"/>
  <c r="J370"/>
  <c r="BF370"/>
  <c r="BI367"/>
  <c r="BH367"/>
  <c r="BG367"/>
  <c r="BE367"/>
  <c r="T367"/>
  <c r="R367"/>
  <c r="P367"/>
  <c r="BK367"/>
  <c r="J367"/>
  <c r="BF367"/>
  <c r="BI364"/>
  <c r="BH364"/>
  <c r="BG364"/>
  <c r="BE364"/>
  <c r="T364"/>
  <c r="R364"/>
  <c r="P364"/>
  <c r="BK364"/>
  <c r="J364"/>
  <c r="BF364"/>
  <c r="BI361"/>
  <c r="BH361"/>
  <c r="BG361"/>
  <c r="BE361"/>
  <c r="T361"/>
  <c r="R361"/>
  <c r="P361"/>
  <c r="BK361"/>
  <c r="J361"/>
  <c r="BF361"/>
  <c r="BI358"/>
  <c r="BH358"/>
  <c r="BG358"/>
  <c r="BE358"/>
  <c r="T358"/>
  <c r="R358"/>
  <c r="P358"/>
  <c r="BK358"/>
  <c r="J358"/>
  <c r="BF358"/>
  <c r="BI355"/>
  <c r="BH355"/>
  <c r="BG355"/>
  <c r="BE355"/>
  <c r="T355"/>
  <c r="R355"/>
  <c r="P355"/>
  <c r="BK355"/>
  <c r="J355"/>
  <c r="BF355"/>
  <c r="BI352"/>
  <c r="BH352"/>
  <c r="BG352"/>
  <c r="BE352"/>
  <c r="T352"/>
  <c r="R352"/>
  <c r="P352"/>
  <c r="BK352"/>
  <c r="J352"/>
  <c r="BF352"/>
  <c r="BI349"/>
  <c r="BH349"/>
  <c r="BG349"/>
  <c r="BE349"/>
  <c r="T349"/>
  <c r="R349"/>
  <c r="P349"/>
  <c r="BK349"/>
  <c r="J349"/>
  <c r="BF349"/>
  <c r="BI343"/>
  <c r="BH343"/>
  <c r="BG343"/>
  <c r="BE343"/>
  <c r="T343"/>
  <c r="R343"/>
  <c r="P343"/>
  <c r="BK343"/>
  <c r="J343"/>
  <c r="BF343"/>
  <c r="BI340"/>
  <c r="BH340"/>
  <c r="BG340"/>
  <c r="BE340"/>
  <c r="T340"/>
  <c r="R340"/>
  <c r="P340"/>
  <c r="BK340"/>
  <c r="J340"/>
  <c r="BF340"/>
  <c r="BI336"/>
  <c r="BH336"/>
  <c r="BG336"/>
  <c r="BE336"/>
  <c r="T336"/>
  <c r="R336"/>
  <c r="P336"/>
  <c r="BK336"/>
  <c r="J336"/>
  <c r="BF336"/>
  <c r="BI333"/>
  <c r="BH333"/>
  <c r="BG333"/>
  <c r="BE333"/>
  <c r="T333"/>
  <c r="R333"/>
  <c r="P333"/>
  <c r="BK333"/>
  <c r="J333"/>
  <c r="BF333"/>
  <c r="BI330"/>
  <c r="BH330"/>
  <c r="BG330"/>
  <c r="BE330"/>
  <c r="T330"/>
  <c r="R330"/>
  <c r="P330"/>
  <c r="BK330"/>
  <c r="J330"/>
  <c r="BF330"/>
  <c r="BI327"/>
  <c r="BH327"/>
  <c r="BG327"/>
  <c r="BE327"/>
  <c r="T327"/>
  <c r="R327"/>
  <c r="P327"/>
  <c r="BK327"/>
  <c r="J327"/>
  <c r="BF327"/>
  <c r="BI324"/>
  <c r="BH324"/>
  <c r="BG324"/>
  <c r="BE324"/>
  <c r="T324"/>
  <c r="R324"/>
  <c r="P324"/>
  <c r="BK324"/>
  <c r="J324"/>
  <c r="BF324"/>
  <c r="BI321"/>
  <c r="BH321"/>
  <c r="BG321"/>
  <c r="BE321"/>
  <c r="T321"/>
  <c r="R321"/>
  <c r="P321"/>
  <c r="BK321"/>
  <c r="J321"/>
  <c r="BF321"/>
  <c r="BI318"/>
  <c r="BH318"/>
  <c r="BG318"/>
  <c r="BE318"/>
  <c r="T318"/>
  <c r="R318"/>
  <c r="P318"/>
  <c r="BK318"/>
  <c r="J318"/>
  <c r="BF318"/>
  <c r="BI315"/>
  <c r="BH315"/>
  <c r="BG315"/>
  <c r="BE315"/>
  <c r="T315"/>
  <c r="R315"/>
  <c r="P315"/>
  <c r="BK315"/>
  <c r="J315"/>
  <c r="BF315"/>
  <c r="BI312"/>
  <c r="BH312"/>
  <c r="BG312"/>
  <c r="BE312"/>
  <c r="T312"/>
  <c r="R312"/>
  <c r="P312"/>
  <c r="BK312"/>
  <c r="J312"/>
  <c r="BF312"/>
  <c r="BI309"/>
  <c r="BH309"/>
  <c r="BG309"/>
  <c r="BE309"/>
  <c r="T309"/>
  <c r="R309"/>
  <c r="P309"/>
  <c r="BK309"/>
  <c r="J309"/>
  <c r="BF309"/>
  <c r="BI306"/>
  <c r="BH306"/>
  <c r="BG306"/>
  <c r="BE306"/>
  <c r="T306"/>
  <c r="R306"/>
  <c r="P306"/>
  <c r="BK306"/>
  <c r="J306"/>
  <c r="BF306"/>
  <c r="BI299"/>
  <c r="BH299"/>
  <c r="BG299"/>
  <c r="BE299"/>
  <c r="T299"/>
  <c r="R299"/>
  <c r="P299"/>
  <c r="BK299"/>
  <c r="J299"/>
  <c r="BF299"/>
  <c r="BI293"/>
  <c r="BH293"/>
  <c r="BG293"/>
  <c r="BE293"/>
  <c r="T293"/>
  <c r="T292"/>
  <c r="R293"/>
  <c r="R292"/>
  <c r="P293"/>
  <c r="P292"/>
  <c r="BK293"/>
  <c r="BK292"/>
  <c r="J292"/>
  <c r="J293"/>
  <c r="BF293"/>
  <c r="J102"/>
  <c r="BI289"/>
  <c r="BH289"/>
  <c r="BG289"/>
  <c r="BE289"/>
  <c r="T289"/>
  <c r="R289"/>
  <c r="P289"/>
  <c r="BK289"/>
  <c r="J289"/>
  <c r="BF289"/>
  <c r="BI286"/>
  <c r="BH286"/>
  <c r="BG286"/>
  <c r="BE286"/>
  <c r="T286"/>
  <c r="R286"/>
  <c r="P286"/>
  <c r="BK286"/>
  <c r="J286"/>
  <c r="BF286"/>
  <c r="BI280"/>
  <c r="BH280"/>
  <c r="BG280"/>
  <c r="BE280"/>
  <c r="T280"/>
  <c r="R280"/>
  <c r="P280"/>
  <c r="BK280"/>
  <c r="J280"/>
  <c r="BF280"/>
  <c r="BI277"/>
  <c r="BH277"/>
  <c r="BG277"/>
  <c r="BE277"/>
  <c r="T277"/>
  <c r="R277"/>
  <c r="P277"/>
  <c r="BK277"/>
  <c r="J277"/>
  <c r="BF277"/>
  <c r="BI271"/>
  <c r="BH271"/>
  <c r="BG271"/>
  <c r="BE271"/>
  <c r="T271"/>
  <c r="R271"/>
  <c r="P271"/>
  <c r="BK271"/>
  <c r="J271"/>
  <c r="BF271"/>
  <c r="BI268"/>
  <c r="BH268"/>
  <c r="BG268"/>
  <c r="BE268"/>
  <c r="T268"/>
  <c r="R268"/>
  <c r="P268"/>
  <c r="BK268"/>
  <c r="J268"/>
  <c r="BF268"/>
  <c r="BI265"/>
  <c r="BH265"/>
  <c r="BG265"/>
  <c r="BE265"/>
  <c r="T265"/>
  <c r="R265"/>
  <c r="P265"/>
  <c r="BK265"/>
  <c r="J265"/>
  <c r="BF265"/>
  <c r="BI261"/>
  <c r="BH261"/>
  <c r="BG261"/>
  <c r="BE261"/>
  <c r="T261"/>
  <c r="R261"/>
  <c r="P261"/>
  <c r="BK261"/>
  <c r="J261"/>
  <c r="BF261"/>
  <c r="BI258"/>
  <c r="BH258"/>
  <c r="BG258"/>
  <c r="BE258"/>
  <c r="T258"/>
  <c r="R258"/>
  <c r="P258"/>
  <c r="BK258"/>
  <c r="J258"/>
  <c r="BF258"/>
  <c r="BI245"/>
  <c r="BH245"/>
  <c r="BG245"/>
  <c r="BE245"/>
  <c r="T245"/>
  <c r="R245"/>
  <c r="P245"/>
  <c r="BK245"/>
  <c r="J245"/>
  <c r="BF245"/>
  <c r="BI242"/>
  <c r="BH242"/>
  <c r="BG242"/>
  <c r="BE242"/>
  <c r="T242"/>
  <c r="R242"/>
  <c r="P242"/>
  <c r="BK242"/>
  <c r="J242"/>
  <c r="BF242"/>
  <c r="BI239"/>
  <c r="BH239"/>
  <c r="BG239"/>
  <c r="BE239"/>
  <c r="T239"/>
  <c r="R239"/>
  <c r="P239"/>
  <c r="BK239"/>
  <c r="J239"/>
  <c r="BF239"/>
  <c r="BI235"/>
  <c r="BH235"/>
  <c r="BG235"/>
  <c r="BE235"/>
  <c r="T235"/>
  <c r="R235"/>
  <c r="P235"/>
  <c r="BK235"/>
  <c r="J235"/>
  <c r="BF235"/>
  <c r="BI232"/>
  <c r="BH232"/>
  <c r="BG232"/>
  <c r="BE232"/>
  <c r="T232"/>
  <c r="R232"/>
  <c r="P232"/>
  <c r="BK232"/>
  <c r="J232"/>
  <c r="BF232"/>
  <c r="BI228"/>
  <c r="BH228"/>
  <c r="BG228"/>
  <c r="BE228"/>
  <c r="T228"/>
  <c r="R228"/>
  <c r="P228"/>
  <c r="BK228"/>
  <c r="J228"/>
  <c r="BF228"/>
  <c r="BI218"/>
  <c r="BH218"/>
  <c r="BG218"/>
  <c r="BE218"/>
  <c r="T218"/>
  <c r="R218"/>
  <c r="P218"/>
  <c r="BK218"/>
  <c r="J218"/>
  <c r="BF218"/>
  <c r="BI210"/>
  <c r="BH210"/>
  <c r="BG210"/>
  <c r="BE210"/>
  <c r="T210"/>
  <c r="T209"/>
  <c r="R210"/>
  <c r="R209"/>
  <c r="P210"/>
  <c r="P209"/>
  <c r="BK210"/>
  <c r="BK209"/>
  <c r="J209"/>
  <c r="J210"/>
  <c r="BF210"/>
  <c r="J101"/>
  <c r="BI207"/>
  <c r="BH207"/>
  <c r="BG207"/>
  <c r="BE207"/>
  <c r="T207"/>
  <c r="R207"/>
  <c r="P207"/>
  <c r="BK207"/>
  <c r="J207"/>
  <c r="BF207"/>
  <c r="BI202"/>
  <c r="BH202"/>
  <c r="BG202"/>
  <c r="BE202"/>
  <c r="T202"/>
  <c r="R202"/>
  <c r="P202"/>
  <c r="BK202"/>
  <c r="J202"/>
  <c r="BF202"/>
  <c r="BI199"/>
  <c r="BH199"/>
  <c r="BG199"/>
  <c r="BE199"/>
  <c r="T199"/>
  <c r="R199"/>
  <c r="P199"/>
  <c r="BK199"/>
  <c r="J199"/>
  <c r="BF199"/>
  <c r="BI196"/>
  <c r="BH196"/>
  <c r="BG196"/>
  <c r="BE196"/>
  <c r="T196"/>
  <c r="R196"/>
  <c r="P196"/>
  <c r="BK196"/>
  <c r="J196"/>
  <c r="BF196"/>
  <c r="BI193"/>
  <c r="BH193"/>
  <c r="BG193"/>
  <c r="BE193"/>
  <c r="T193"/>
  <c r="R193"/>
  <c r="P193"/>
  <c r="BK193"/>
  <c r="J193"/>
  <c r="BF193"/>
  <c r="BI189"/>
  <c r="BH189"/>
  <c r="BG189"/>
  <c r="BE189"/>
  <c r="T189"/>
  <c r="R189"/>
  <c r="P189"/>
  <c r="BK189"/>
  <c r="J189"/>
  <c r="BF189"/>
  <c r="BI186"/>
  <c r="BH186"/>
  <c r="BG186"/>
  <c r="BE186"/>
  <c r="T186"/>
  <c r="R186"/>
  <c r="P186"/>
  <c r="BK186"/>
  <c r="J186"/>
  <c r="BF186"/>
  <c r="BI183"/>
  <c r="BH183"/>
  <c r="BG183"/>
  <c r="BE183"/>
  <c r="T183"/>
  <c r="R183"/>
  <c r="P183"/>
  <c r="BK183"/>
  <c r="J183"/>
  <c r="BF183"/>
  <c r="BI180"/>
  <c r="BH180"/>
  <c r="BG180"/>
  <c r="BE180"/>
  <c r="T180"/>
  <c r="R180"/>
  <c r="P180"/>
  <c r="BK180"/>
  <c r="J180"/>
  <c r="BF180"/>
  <c r="BI174"/>
  <c r="BH174"/>
  <c r="BG174"/>
  <c r="BE174"/>
  <c r="T174"/>
  <c r="R174"/>
  <c r="P174"/>
  <c r="BK174"/>
  <c r="J174"/>
  <c r="BF174"/>
  <c r="BI171"/>
  <c r="BH171"/>
  <c r="BG171"/>
  <c r="BE171"/>
  <c r="T171"/>
  <c r="R171"/>
  <c r="P171"/>
  <c r="BK171"/>
  <c r="J171"/>
  <c r="BF171"/>
  <c r="BI167"/>
  <c r="BH167"/>
  <c r="BG167"/>
  <c r="BE167"/>
  <c r="T167"/>
  <c r="R167"/>
  <c r="P167"/>
  <c r="BK167"/>
  <c r="J167"/>
  <c r="BF167"/>
  <c r="BI164"/>
  <c r="BH164"/>
  <c r="BG164"/>
  <c r="BE164"/>
  <c r="T164"/>
  <c r="R164"/>
  <c r="P164"/>
  <c r="BK164"/>
  <c r="J164"/>
  <c r="BF164"/>
  <c r="BI158"/>
  <c r="BH158"/>
  <c r="BG158"/>
  <c r="BE158"/>
  <c r="T158"/>
  <c r="R158"/>
  <c r="P158"/>
  <c r="BK158"/>
  <c r="J158"/>
  <c r="BF158"/>
  <c r="BI151"/>
  <c r="BH151"/>
  <c r="BG151"/>
  <c r="BE151"/>
  <c r="T151"/>
  <c r="R151"/>
  <c r="P151"/>
  <c r="BK151"/>
  <c r="J151"/>
  <c r="BF151"/>
  <c r="BI148"/>
  <c r="BH148"/>
  <c r="BG148"/>
  <c r="BE148"/>
  <c r="T148"/>
  <c r="R148"/>
  <c r="P148"/>
  <c r="BK148"/>
  <c r="J148"/>
  <c r="BF148"/>
  <c r="BI145"/>
  <c r="F39"/>
  <c i="1" r="BD96"/>
  <c i="2" r="BH145"/>
  <c r="F38"/>
  <c i="1" r="BC96"/>
  <c i="2" r="BG145"/>
  <c r="F37"/>
  <c i="1" r="BB96"/>
  <c i="2" r="BE145"/>
  <c r="J35"/>
  <c i="1" r="AV96"/>
  <c i="2" r="F35"/>
  <c i="1" r="AZ96"/>
  <c i="2" r="T145"/>
  <c r="T144"/>
  <c r="T143"/>
  <c r="T142"/>
  <c r="R145"/>
  <c r="R144"/>
  <c r="R143"/>
  <c r="R142"/>
  <c r="P145"/>
  <c r="P144"/>
  <c r="P143"/>
  <c r="P142"/>
  <c i="1" r="AU96"/>
  <c i="2" r="BK145"/>
  <c r="BK144"/>
  <c r="J144"/>
  <c r="BK143"/>
  <c r="J143"/>
  <c r="BK142"/>
  <c r="J142"/>
  <c r="J98"/>
  <c r="J32"/>
  <c i="1" r="AG96"/>
  <c i="2" r="J145"/>
  <c r="BF145"/>
  <c r="J36"/>
  <c i="1" r="AW96"/>
  <c i="2" r="F36"/>
  <c i="1" r="BA96"/>
  <c i="2" r="J100"/>
  <c r="J99"/>
  <c r="J139"/>
  <c r="J138"/>
  <c r="F138"/>
  <c r="F136"/>
  <c r="E134"/>
  <c r="J94"/>
  <c r="J93"/>
  <c r="F93"/>
  <c r="F91"/>
  <c r="E89"/>
  <c r="J41"/>
  <c r="J20"/>
  <c r="E20"/>
  <c r="F139"/>
  <c r="F94"/>
  <c r="J19"/>
  <c r="J14"/>
  <c r="J136"/>
  <c r="J91"/>
  <c r="E7"/>
  <c r="E130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1"/>
  <c r="AN101"/>
  <c r="AT100"/>
  <c r="AN100"/>
  <c r="AT99"/>
  <c r="AN99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<sst xmlns="http://schemas.openxmlformats.org/spreadsheetml/2006/main">
  <si>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</si>
  <si>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</si>
  <si>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</si>
  <si>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</si>
  <si>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</si>
  <si>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{18e2a9a7-c86e-4561-afe3-ad906fc44725}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</si>
  <si>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</si>
  <si>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</si>
  <si>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</si>
  <si>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</si>
  <si>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</si>
  <si>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</si>
  <si>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</si>
  <si>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65-2019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</si>
  <si>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</si>
  <si>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</si>
  <si>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Rozšírenie kapacity ŠJ E. Lániho č.s.261/7 v Bytči - prístavba</t>
  </si>
  <si>
    <t>JKSO:</t>
  </si>
  <si>
    <t>KS:</t>
  </si>
  <si>
    <t>Miesto:</t>
  </si>
  <si>
    <t>Bytča</t>
  </si>
  <si>
    <t>Dátum:</t>
  </si>
  <si>
    <t>17. 6. 2019</t>
  </si>
  <si>
    <t>Objednávateľ:</t>
  </si>
  <si>
    <t>IČO:</t>
  </si>
  <si>
    <t>Mesto Bytča, Námestie SR 1, Bytča</t>
  </si>
  <si>
    <t>IČ DPH:</t>
  </si>
  <si>
    <t>Zhotoviteľ:</t>
  </si>
  <si>
    <t>Vyplň údaj</t>
  </si>
  <si>
    <t>Projektant:</t>
  </si>
  <si>
    <t>ALFA Projekt Žilina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</si>
  <si>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</si>
  <si>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</si>
  <si>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</si>
  <si>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</si>
  <si>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</si>
  <si>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</si>
  <si>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</si>
  <si>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</si>
  <si>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</si>
  <si>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</si>
  <si>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</si>
  <si>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</si>
  <si>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</si>
  <si>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</si>
  <si>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</si>
  <si>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</si>
  <si>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</si>
  <si>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</si>
  <si>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</si>
  <si>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</si>
  <si>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</si>
  <si>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</si>
  <si>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</si>
  <si>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</si>
  <si>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</si>
  <si>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</si>
  <si>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</si>
  <si>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</si>
  <si>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</si>
  <si>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</si>
  <si>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</si>
  <si>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</si>
  <si>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</si>
  <si>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</si>
  <si>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</si>
  <si>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</si>
  <si>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</si>
  <si>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</si>
  <si>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</si>
  <si>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</si>
  <si>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</si>
  <si>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</si>
  <si>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</si>
  <si>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</si>
  <si>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</si>
  <si>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</si>
  <si>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</si>
  <si>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</si>
  <si>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</si>
  <si>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Prístavba ŠJ</t>
  </si>
  <si>
    <t>STA</t>
  </si>
  <si>
    <t>1</t>
  </si>
  <si>
    <t>{52c62e48-6cb9-4c6f-bc56-4b05584ad8b2}</t>
  </si>
  <si>
    <t>/</t>
  </si>
  <si>
    <t>SO 01.1, SO 01.2</t>
  </si>
  <si>
    <t>Architektúra, Statika</t>
  </si>
  <si>
    <t>Časť</t>
  </si>
  <si>
    <t>2</t>
  </si>
  <si>
    <t>{d336e083-015e-4d9b-ba3d-f7fb49763886}</t>
  </si>
  <si>
    <t>SO 01.3</t>
  </si>
  <si>
    <t>Elektroinštalácia</t>
  </si>
  <si>
    <t>{1155a8c9-d045-4e94-9898-429da41fe337}</t>
  </si>
  <si>
    <t>SO 01.4</t>
  </si>
  <si>
    <t>Zdravotechnika</t>
  </si>
  <si>
    <t>{0a833729-574b-432f-8e31-aca97f120f39}</t>
  </si>
  <si>
    <t>SO 01.5</t>
  </si>
  <si>
    <t>Vykurovanie</t>
  </si>
  <si>
    <t>{55e0c833-9edb-48c6-9715-45da29a0d39a}</t>
  </si>
  <si>
    <t>SO 01.6</t>
  </si>
  <si>
    <t>Vzduchotechnika</t>
  </si>
  <si>
    <t>{3ed31ebc-07b9-4b0d-a95f-b8a56950a44f}</t>
  </si>
  <si>
    <t>SO 02</t>
  </si>
  <si>
    <t>Daždová kanalizácia - exteriér</t>
  </si>
  <si>
    <t>{b04d5d37-7189-4c33-a17a-98e559618486}</t>
  </si>
  <si>
    <t>penetrácia</t>
  </si>
  <si>
    <t>1039,116</t>
  </si>
  <si>
    <t>keramický_obklad</t>
  </si>
  <si>
    <t>keramický obklad</t>
  </si>
  <si>
    <t>116,148</t>
  </si>
  <si>
    <t>KRYCÍ LIST ROZPOČTU</t>
  </si>
  <si>
    <t>olej_náter</t>
  </si>
  <si>
    <t>olejový náter</t>
  </si>
  <si>
    <t>191,273</t>
  </si>
  <si>
    <t>betón_stĺp</t>
  </si>
  <si>
    <t>betón stĺp</t>
  </si>
  <si>
    <t>3,96</t>
  </si>
  <si>
    <t>betón_doska</t>
  </si>
  <si>
    <t>betón doska</t>
  </si>
  <si>
    <t>23,403</t>
  </si>
  <si>
    <t>strop_o</t>
  </si>
  <si>
    <t>strop omietka</t>
  </si>
  <si>
    <t>182,946</t>
  </si>
  <si>
    <t>Objekt:</t>
  </si>
  <si>
    <t>lešenia</t>
  </si>
  <si>
    <t>lešenie</t>
  </si>
  <si>
    <t>53,655</t>
  </si>
  <si>
    <t>SO 01 - Prístavba ŠJ</t>
  </si>
  <si>
    <t>podlaha_P2</t>
  </si>
  <si>
    <t>podlaha P2</t>
  </si>
  <si>
    <t>345,58</t>
  </si>
  <si>
    <t>Časť:</t>
  </si>
  <si>
    <t>okná</t>
  </si>
  <si>
    <t>okná obvod</t>
  </si>
  <si>
    <t>m</t>
  </si>
  <si>
    <t>50,3</t>
  </si>
  <si>
    <t>SO 01.1, SO 01.2 - Architektúra, Statika</t>
  </si>
  <si>
    <t>náterz</t>
  </si>
  <si>
    <t>náter kovových zárubní</t>
  </si>
  <si>
    <t>m2</t>
  </si>
  <si>
    <t>4,448</t>
  </si>
  <si>
    <t>obsyp</t>
  </si>
  <si>
    <t>obsyp objektu</t>
  </si>
  <si>
    <t>m3</t>
  </si>
  <si>
    <t>82,25</t>
  </si>
  <si>
    <t>ornica</t>
  </si>
  <si>
    <t>52,16</t>
  </si>
  <si>
    <t>jama1</t>
  </si>
  <si>
    <t>294,034</t>
  </si>
  <si>
    <t>jama2</t>
  </si>
  <si>
    <t>13,14</t>
  </si>
  <si>
    <t>premiestnenie</t>
  </si>
  <si>
    <t>399,701</t>
  </si>
  <si>
    <t>debnenie_doska</t>
  </si>
  <si>
    <t>debnenie doska</t>
  </si>
  <si>
    <t>5,538</t>
  </si>
  <si>
    <t>debnenie_pätky</t>
  </si>
  <si>
    <t>debnenie pätky</t>
  </si>
  <si>
    <t>38,28</t>
  </si>
  <si>
    <t>ryha3</t>
  </si>
  <si>
    <t>ryha</t>
  </si>
  <si>
    <t>40,367</t>
  </si>
  <si>
    <t>betón_pásy</t>
  </si>
  <si>
    <t>betón pásy</t>
  </si>
  <si>
    <t>23,509</t>
  </si>
  <si>
    <t>debnenie_pásy1</t>
  </si>
  <si>
    <t>debnenie pásy</t>
  </si>
  <si>
    <t>21,576</t>
  </si>
  <si>
    <t>betón_pätky</t>
  </si>
  <si>
    <t>betón pätky</t>
  </si>
  <si>
    <t>12,888</t>
  </si>
  <si>
    <t xml:space="preserve">ALFA Projekt </t>
  </si>
  <si>
    <t>betón_múru</t>
  </si>
  <si>
    <t>betón múru</t>
  </si>
  <si>
    <t>5,307</t>
  </si>
  <si>
    <t>debnenie_múru</t>
  </si>
  <si>
    <t>debnenie múru bet.</t>
  </si>
  <si>
    <t>35,38</t>
  </si>
  <si>
    <t>debnenie_stĺp</t>
  </si>
  <si>
    <t>debnenie stĺp</t>
  </si>
  <si>
    <t>46,2</t>
  </si>
  <si>
    <t>Ing. Jacková</t>
  </si>
  <si>
    <t>debnenie_veniec</t>
  </si>
  <si>
    <t>debnenie veniec</t>
  </si>
  <si>
    <t>29,448</t>
  </si>
  <si>
    <t>betón_prekladov</t>
  </si>
  <si>
    <t>betón prekladov</t>
  </si>
  <si>
    <t>8,734</t>
  </si>
  <si>
    <t>betón_vencov</t>
  </si>
  <si>
    <t>betón vencov</t>
  </si>
  <si>
    <t>3,966</t>
  </si>
  <si>
    <t>debnenie_preklad</t>
  </si>
  <si>
    <t>debnenie preklad</t>
  </si>
  <si>
    <t>69,985</t>
  </si>
  <si>
    <t>betón_strop</t>
  </si>
  <si>
    <t>betón strop</t>
  </si>
  <si>
    <t>25,773</t>
  </si>
  <si>
    <t>debnenie_strop</t>
  </si>
  <si>
    <t>debnenie strop</t>
  </si>
  <si>
    <t>171,82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</si>
  <si>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</si>
  <si>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</si>
  <si>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</si>
  <si>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</si>
  <si>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</si>
  <si>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</si>
  <si>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</si>
  <si>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</si>
  <si>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</si>
  <si>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</si>
  <si>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</si>
  <si>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</si>
  <si>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</si>
  <si>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</si>
  <si>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</si>
  <si>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</si>
  <si>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</si>
  <si>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</si>
  <si>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</si>
  <si>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</si>
  <si>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</si>
  <si>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</si>
  <si>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</si>
  <si>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</si>
  <si>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</si>
  <si>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</si>
  <si>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</si>
  <si>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</si>
  <si>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</si>
  <si>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</si>
  <si>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</si>
  <si>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</si>
  <si>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</si>
  <si>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</si>
  <si>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</si>
  <si>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</si>
  <si>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</si>
  <si>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</si>
  <si>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</si>
  <si>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</si>
  <si>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</si>
  <si>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</si>
  <si>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</si>
  <si>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</si>
  <si>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</t>
  </si>
  <si>
    <t xml:space="preserve">Rozoberanie zámkovej dlažby všetkých druhov v ploche do 20 m2,  -0,2600 t</t>
  </si>
  <si>
    <t>CS CENEKON 2019 01</t>
  </si>
  <si>
    <t>4</t>
  </si>
  <si>
    <t>1858985027</t>
  </si>
  <si>
    <t>VV</t>
  </si>
  <si>
    <t>"B18" 1,45*5,725</t>
  </si>
  <si>
    <t>Súčet</t>
  </si>
  <si>
    <t>113205111</t>
  </si>
  <si>
    <t xml:space="preserve">Vytrhanie obrúb betónových, chodníkových ležatých,  -0,23000t</t>
  </si>
  <si>
    <t>-2056669043</t>
  </si>
  <si>
    <t>"B14" 17,867</t>
  </si>
  <si>
    <t>3</t>
  </si>
  <si>
    <t>121101002</t>
  </si>
  <si>
    <t>Odstránenie ornice ručne s vodorov. premiest., na hromady do 50 m hr. nad 150 mm</t>
  </si>
  <si>
    <t>-1511000696</t>
  </si>
  <si>
    <t>"B16"</t>
  </si>
  <si>
    <t>8,55*22,7*0,25</t>
  </si>
  <si>
    <t>1,45*5,725*0,25</t>
  </si>
  <si>
    <t>"B17"</t>
  </si>
  <si>
    <t>1,35*4,634*0,25</t>
  </si>
  <si>
    <t>131201102</t>
  </si>
  <si>
    <t>Výkop nezapaženej jamy v hornine 3, nad 100 do 1000 m3</t>
  </si>
  <si>
    <t>-158561299</t>
  </si>
  <si>
    <t>26,95*8,55*1,5-22,7*2,0*1,5</t>
  </si>
  <si>
    <t>pätky</t>
  </si>
  <si>
    <t>1,5*2,0*1,1*5</t>
  </si>
  <si>
    <t>5</t>
  </si>
  <si>
    <t>131201109</t>
  </si>
  <si>
    <t>Hĺbenie nezapažených jám a zárezov. Príplatok za lepivosť horniny 3</t>
  </si>
  <si>
    <t>-1728651298</t>
  </si>
  <si>
    <t>jama1*0,75</t>
  </si>
  <si>
    <t>6</t>
  </si>
  <si>
    <t>131211111</t>
  </si>
  <si>
    <t xml:space="preserve">Hĺbenie jám v  hornine tr.3 nesúdržných - ručným náradím</t>
  </si>
  <si>
    <t>1831947555</t>
  </si>
  <si>
    <t>2,456*2,5*2,14</t>
  </si>
  <si>
    <t>7</t>
  </si>
  <si>
    <t>131211119</t>
  </si>
  <si>
    <t>Príplatok za lepivosť pri hĺbení jám ručným náradím v hornine tr. 3</t>
  </si>
  <si>
    <t>-1688427564</t>
  </si>
  <si>
    <t>jama2*0,75</t>
  </si>
  <si>
    <t>8</t>
  </si>
  <si>
    <t>132201201</t>
  </si>
  <si>
    <t>Výkop ryhy šírky 600-2000mm horn.3 do 100m3</t>
  </si>
  <si>
    <t>377593952</t>
  </si>
  <si>
    <t>pásy</t>
  </si>
  <si>
    <t>24,27*1,1*1,1</t>
  </si>
  <si>
    <t>1,5*0,6*1,1*5</t>
  </si>
  <si>
    <t>5,0*1,1*1,1</t>
  </si>
  <si>
    <t>9</t>
  </si>
  <si>
    <t>132201209</t>
  </si>
  <si>
    <t>Príplatok k cenám za lepivosť pri hĺbení rýh š. nad 600 do 2 000 mm zapaž. i nezapažených, s urovnaním dna v hornine 3</t>
  </si>
  <si>
    <t>906323087</t>
  </si>
  <si>
    <t>ryha3*0,75</t>
  </si>
  <si>
    <t>10</t>
  </si>
  <si>
    <t>162201101</t>
  </si>
  <si>
    <t>Vodorovné premiestnenie výkopku z horniny 1-4 do 20m</t>
  </si>
  <si>
    <t>2139304358</t>
  </si>
  <si>
    <t>ornica+ryha3+jama1+jama2</t>
  </si>
  <si>
    <t>11</t>
  </si>
  <si>
    <t>162501122</t>
  </si>
  <si>
    <t>Vodorovné premiestnenie výkopku po spevnenej ceste z horniny tr.1-4, nad 100 do 1000 m3 na vzdialenosť do 3000 m</t>
  </si>
  <si>
    <t>-1972780335</t>
  </si>
  <si>
    <t>premiestnenie-obsyp</t>
  </si>
  <si>
    <t>12</t>
  </si>
  <si>
    <t>162501123</t>
  </si>
  <si>
    <t>Vodorovné premiestnenie výkopku po spevnenej ceste z horniny tr.1-4, nad 100 do 1000 m3, príplatok k cene za každých ďalšich a začatých 1000 m</t>
  </si>
  <si>
    <t>1440392970</t>
  </si>
  <si>
    <t>317,451*7 'Přepočítané koeficientom množstva</t>
  </si>
  <si>
    <t>13</t>
  </si>
  <si>
    <t>167101102</t>
  </si>
  <si>
    <t>Nakladanie neuľahnutého výkopku z hornín tr.1-4 nad 100 do 1000 m3</t>
  </si>
  <si>
    <t>444238053</t>
  </si>
  <si>
    <t>14</t>
  </si>
  <si>
    <t>171201202</t>
  </si>
  <si>
    <t>Uloženie sypaniny na skládky nad 100 do 1000 m3</t>
  </si>
  <si>
    <t>1507777434</t>
  </si>
  <si>
    <t>15</t>
  </si>
  <si>
    <t>171209002</t>
  </si>
  <si>
    <t>Poplatok za skladovanie - zemina a kamenivo (17 05) ostatné</t>
  </si>
  <si>
    <t>t</t>
  </si>
  <si>
    <t>2106545056</t>
  </si>
  <si>
    <t>(premiestnenie-obsyp)*2,1</t>
  </si>
  <si>
    <t>16</t>
  </si>
  <si>
    <t>175101202</t>
  </si>
  <si>
    <t>Obsyp objektov sypaninou z vhodných hornín 1 až 4 s prehodením sypaniny</t>
  </si>
  <si>
    <t>-2138019712</t>
  </si>
  <si>
    <t>2,5*24,3</t>
  </si>
  <si>
    <t>2,5*7,3</t>
  </si>
  <si>
    <t>2,5*1,3</t>
  </si>
  <si>
    <t>17</t>
  </si>
  <si>
    <t>181301303</t>
  </si>
  <si>
    <t>Rozprestretie ornice na svahu do sklonu 1:5, plocha do 500 m3, hr. do 200 mm</t>
  </si>
  <si>
    <t>1490742379</t>
  </si>
  <si>
    <t>7,5*25,9/2</t>
  </si>
  <si>
    <t>Zakladanie</t>
  </si>
  <si>
    <t>18</t>
  </si>
  <si>
    <t>271573001</t>
  </si>
  <si>
    <t xml:space="preserve">Násyp pod základové  konštrukcie so zhutnením zo štrkopiesku fr.0-32 mm</t>
  </si>
  <si>
    <t>-1227397997</t>
  </si>
  <si>
    <t>doska</t>
  </si>
  <si>
    <t>23,82*6,55*0,15</t>
  </si>
  <si>
    <t>okapový chodník</t>
  </si>
  <si>
    <t>1,21*0,6*0,15</t>
  </si>
  <si>
    <t>0,985*0,6*0,15</t>
  </si>
  <si>
    <t>24,85*0,6*0,15</t>
  </si>
  <si>
    <t>19</t>
  </si>
  <si>
    <t>273313521</t>
  </si>
  <si>
    <t>Betón základových dosiek, prostý tr. C 12/15</t>
  </si>
  <si>
    <t>-838563738</t>
  </si>
  <si>
    <t>1,5*2,0*0,1*6</t>
  </si>
  <si>
    <t>(1,5*0,55*2)*0,4*6*2</t>
  </si>
  <si>
    <t>(0,9*0,3*2)*0,4*6*2</t>
  </si>
  <si>
    <t>24,27*1,1*0,1</t>
  </si>
  <si>
    <t>1,5*0,6*0,1*5</t>
  </si>
  <si>
    <t>5,0*1,1*0,1</t>
  </si>
  <si>
    <t>273321721</t>
  </si>
  <si>
    <t xml:space="preserve">Betónovanie  základových dosiek, betón železový (bez výstuže)</t>
  </si>
  <si>
    <t>258878023</t>
  </si>
  <si>
    <t>21</t>
  </si>
  <si>
    <t>M</t>
  </si>
  <si>
    <t>589310005901</t>
  </si>
  <si>
    <t xml:space="preserve">Betón STN EN 206-1-C 25/30-XC2 (SK)-Cl 0,4-Dmax 16 - S3 </t>
  </si>
  <si>
    <t>-1984381391</t>
  </si>
  <si>
    <t>22</t>
  </si>
  <si>
    <t>273351215</t>
  </si>
  <si>
    <t>Debnenie stien základových dosiek, zhotovenie-dielce</t>
  </si>
  <si>
    <t>820522066</t>
  </si>
  <si>
    <t>(23,82+6,55+6,55)*0,15</t>
  </si>
  <si>
    <t>23</t>
  </si>
  <si>
    <t>273351216</t>
  </si>
  <si>
    <t>Debnenie stien základových dosiek, odstránenie-dielce</t>
  </si>
  <si>
    <t>402831157</t>
  </si>
  <si>
    <t>24</t>
  </si>
  <si>
    <t>273361821</t>
  </si>
  <si>
    <t>Výstuž základových dosiek z ocele 10505</t>
  </si>
  <si>
    <t>-1021610603</t>
  </si>
  <si>
    <t>betón_doska*0,2</t>
  </si>
  <si>
    <t>25</t>
  </si>
  <si>
    <t>274321421</t>
  </si>
  <si>
    <t xml:space="preserve">Betónovanie základových pásov, betón  železový (bez výstuže)</t>
  </si>
  <si>
    <t>-1283877670</t>
  </si>
  <si>
    <t>24,27*1,1*0,5</t>
  </si>
  <si>
    <t>1,5*0,6*0,5*5</t>
  </si>
  <si>
    <t>5,0*1,1*0,5</t>
  </si>
  <si>
    <t>0,3*0,7*0,4</t>
  </si>
  <si>
    <t>0,9*0,5*0,4</t>
  </si>
  <si>
    <t>0,67*0,5*0,4</t>
  </si>
  <si>
    <t>4,1*0,5*0,4*2</t>
  </si>
  <si>
    <t>3,895*0,5*0,4*2</t>
  </si>
  <si>
    <t>2,61*0,5*0,4</t>
  </si>
  <si>
    <t>5,6*0,5*0,4-0,3*0,65*0,4</t>
  </si>
  <si>
    <t>26</t>
  </si>
  <si>
    <t>808110078</t>
  </si>
  <si>
    <t>27</t>
  </si>
  <si>
    <t>274351215</t>
  </si>
  <si>
    <t>Debnenie stien základových pásov, zhotovenie-dielce</t>
  </si>
  <si>
    <t>192911258</t>
  </si>
  <si>
    <t>(0,3+0,7+0,2+0,9+1,17+4,1+3,895+3,895+4,1+2,61+5,45+0,3+0,65+0,2+5,6+2,11+4,1+3,895+3,895+4,1+0,67+1,1)*0,4</t>
  </si>
  <si>
    <t>28</t>
  </si>
  <si>
    <t>274351216</t>
  </si>
  <si>
    <t>Debnenie stien základových pásov, odstránenie-dielce</t>
  </si>
  <si>
    <t>-613927456</t>
  </si>
  <si>
    <t>29</t>
  </si>
  <si>
    <t>274361821</t>
  </si>
  <si>
    <t>Výstuž základových pásov z ocele 10505</t>
  </si>
  <si>
    <t>-1554763799</t>
  </si>
  <si>
    <t>betón_pásy*0,1</t>
  </si>
  <si>
    <t>30</t>
  </si>
  <si>
    <t>275321721</t>
  </si>
  <si>
    <t>Betónovanie základových pätiek, betón železový (bez výstuže)</t>
  </si>
  <si>
    <t>-1156325330</t>
  </si>
  <si>
    <t>1,5*2,0*0,5*6</t>
  </si>
  <si>
    <t>0,9*0,9*0,4*6</t>
  </si>
  <si>
    <t>31</t>
  </si>
  <si>
    <t>-6361406</t>
  </si>
  <si>
    <t>32</t>
  </si>
  <si>
    <t>275351215</t>
  </si>
  <si>
    <t>Debnenie stien základových pätiek, zhotovenie-dielce</t>
  </si>
  <si>
    <t>971446014</t>
  </si>
  <si>
    <t>(1,5+2,0)*2*0,5*6</t>
  </si>
  <si>
    <t>(0,9+0,9)*2*0,4*6</t>
  </si>
  <si>
    <t>33</t>
  </si>
  <si>
    <t>275351216</t>
  </si>
  <si>
    <t>Debnenie stien základovýcb pätiek, odstránenie-dielce</t>
  </si>
  <si>
    <t>63027400</t>
  </si>
  <si>
    <t>34</t>
  </si>
  <si>
    <t>275361821</t>
  </si>
  <si>
    <t>Výstuž základových pätiek z ocele 10505</t>
  </si>
  <si>
    <t>-1855420482</t>
  </si>
  <si>
    <t>betón_pätky*0,1</t>
  </si>
  <si>
    <t>Zvislé a kompletné konštrukcie</t>
  </si>
  <si>
    <t>35</t>
  </si>
  <si>
    <t>310239211</t>
  </si>
  <si>
    <t>Zamurovanie otvoru s plochou nad 1 do 4 m2 v murive nadzákladného tehlami na maltu vápennocementovú</t>
  </si>
  <si>
    <t>-1732425813</t>
  </si>
  <si>
    <t xml:space="preserve">"N2" </t>
  </si>
  <si>
    <t>1,83*1,6*0,15*3</t>
  </si>
  <si>
    <t>0,9*2,0*0,6*1</t>
  </si>
  <si>
    <t>0,4*0,4*0,6*1</t>
  </si>
  <si>
    <t>36</t>
  </si>
  <si>
    <t>311273116</t>
  </si>
  <si>
    <t>Murivo nosné (m3) z tvárnic npr. YTONG Standard hr. 300 mm P2-400 PDK, na MVC a maltu YTONG (300x249x599)</t>
  </si>
  <si>
    <t>-1040354486</t>
  </si>
  <si>
    <t>23,57*3,15*0,3</t>
  </si>
  <si>
    <t>-0,4*0,3*3,15*5</t>
  </si>
  <si>
    <t>-3,8*1,65*0,3*4</t>
  </si>
  <si>
    <t>-1,7*1,65*0,3*1</t>
  </si>
  <si>
    <t>1,3*3,15*0,3</t>
  </si>
  <si>
    <t>37</t>
  </si>
  <si>
    <t>311321811</t>
  </si>
  <si>
    <t>Zhotovenie nadzákladových múrov z betónu železového (bez výstuže)</t>
  </si>
  <si>
    <t>831251579</t>
  </si>
  <si>
    <t>5,8*3,05*0,3</t>
  </si>
  <si>
    <t>38</t>
  </si>
  <si>
    <t>589310005900</t>
  </si>
  <si>
    <t>Betón STN EN 206-1-C 25/30-XC3 (SK)-Cl 0,4-Dmax 22 - S3 z cementu portlandského</t>
  </si>
  <si>
    <t>-862236980</t>
  </si>
  <si>
    <t>39</t>
  </si>
  <si>
    <t>311351101</t>
  </si>
  <si>
    <t>Debnenie nadzákladových múrov jednostranné, zhotovenie-dielce</t>
  </si>
  <si>
    <t>93754651</t>
  </si>
  <si>
    <t>5,8*3,05*2</t>
  </si>
  <si>
    <t>40</t>
  </si>
  <si>
    <t>311351102</t>
  </si>
  <si>
    <t xml:space="preserve">Debnenie nadzákladových múrov  jednostranné, odstránenie-dielce</t>
  </si>
  <si>
    <t>764324652</t>
  </si>
  <si>
    <t>41</t>
  </si>
  <si>
    <t>311361821</t>
  </si>
  <si>
    <t>Výstuž nadzákladových múrov 10505</t>
  </si>
  <si>
    <t>431488703</t>
  </si>
  <si>
    <t>betón_múru*0,15</t>
  </si>
  <si>
    <t>42</t>
  </si>
  <si>
    <t>311362021</t>
  </si>
  <si>
    <t>Výstuž nadzákladových múrov, stien a priečok zo zváraných sietí KARI</t>
  </si>
  <si>
    <t>1669444881</t>
  </si>
  <si>
    <t>5,8*3,05/6*35/1000*2</t>
  </si>
  <si>
    <t>43</t>
  </si>
  <si>
    <t>317162101</t>
  </si>
  <si>
    <t>Keramický predpätý preklad POROTHERM KPP, šírky 120 mm, výšky 65 mm, dĺžky 1000 mm</t>
  </si>
  <si>
    <t>ks</t>
  </si>
  <si>
    <t>419365259</t>
  </si>
  <si>
    <t>"preklad P2" 1</t>
  </si>
  <si>
    <t>44</t>
  </si>
  <si>
    <t>317162102</t>
  </si>
  <si>
    <t>Keramický predpätý preklad POROTHERM KPP, šírky 120 mm, výšky 65 mm, dĺžky 1250 mm</t>
  </si>
  <si>
    <t>1529954024</t>
  </si>
  <si>
    <t>"preklad P4" 1</t>
  </si>
  <si>
    <t>45</t>
  </si>
  <si>
    <t>317162108</t>
  </si>
  <si>
    <t>Keramický predpätý preklad POROTHERM KPP, šírky 120 mm, výšky 65 mm, dĺžky 2750 mm</t>
  </si>
  <si>
    <t>-1132582721</t>
  </si>
  <si>
    <t>"preklad P3" 2</t>
  </si>
  <si>
    <t>46</t>
  </si>
  <si>
    <t>317162132</t>
  </si>
  <si>
    <t>Keramický preklad POROTHERM 23,8, šírky 70 mm, výšky 238 mm, dĺžky 1250 mm</t>
  </si>
  <si>
    <t>1334220031</t>
  </si>
  <si>
    <t>"preklad P1" 6</t>
  </si>
  <si>
    <t>47</t>
  </si>
  <si>
    <t>317321521</t>
  </si>
  <si>
    <t xml:space="preserve">Zhotovenie  prekladov z betónu železového (bez výstuže)</t>
  </si>
  <si>
    <t>-245886632</t>
  </si>
  <si>
    <t>22,75*0,35*0,30</t>
  </si>
  <si>
    <t>7,05*0,45*0,40*5</t>
  </si>
  <si>
    <t>48</t>
  </si>
  <si>
    <t>-1314322291</t>
  </si>
  <si>
    <t>49</t>
  </si>
  <si>
    <t>317351101</t>
  </si>
  <si>
    <t>Debnenie klenbových pásov valcových vrátane podpernej konštrukcie do výšky 4m zhotovenie</t>
  </si>
  <si>
    <t>-965925170</t>
  </si>
  <si>
    <t>22,75*0,35*2</t>
  </si>
  <si>
    <t>(4,6+4,395+4,395+4,6+2,46)*0,30</t>
  </si>
  <si>
    <t>7,05*0,45*2*5</t>
  </si>
  <si>
    <t>(1,3+6,8)*0,4*5</t>
  </si>
  <si>
    <t>50</t>
  </si>
  <si>
    <t>317351102</t>
  </si>
  <si>
    <t>Debnenie klenbových pásov valcových vrátane podpernej konštrukcie do výšky 4m odstránenie</t>
  </si>
  <si>
    <t>1887376485</t>
  </si>
  <si>
    <t>51</t>
  </si>
  <si>
    <t>317361821</t>
  </si>
  <si>
    <t>Výstuž prekladov z ocele 10505</t>
  </si>
  <si>
    <t>-2141859816</t>
  </si>
  <si>
    <t>betón_prekladov*0,3</t>
  </si>
  <si>
    <t>52</t>
  </si>
  <si>
    <t>331321744</t>
  </si>
  <si>
    <t xml:space="preserve">Zhotovenie stĺpov a pilierov hranatých, ťahadiel, rámových stojok, vzpier, z betónu železového  (bez výstuže)</t>
  </si>
  <si>
    <t>96386346</t>
  </si>
  <si>
    <t>0,4*0,3*3,3*10</t>
  </si>
  <si>
    <t>53</t>
  </si>
  <si>
    <t>589310005600</t>
  </si>
  <si>
    <t>Betón STN EN 206-1-C 25/30-XC3 (SK)-Cl 0,4-Dmax 16 - S2 z cementu portlandského</t>
  </si>
  <si>
    <t>1827363326</t>
  </si>
  <si>
    <t>54</t>
  </si>
  <si>
    <t>331351101</t>
  </si>
  <si>
    <t>Debnenie hranatých stĺpov prierezu pravouhlého štvoruholníka výšky do 4 m, zhotovenie-dielce</t>
  </si>
  <si>
    <t>1728582417</t>
  </si>
  <si>
    <t>(0,4+0,3)*2*3,3*10</t>
  </si>
  <si>
    <t>55</t>
  </si>
  <si>
    <t>331351102</t>
  </si>
  <si>
    <t>Debnenie hranatých stĺpov prierezu pravouhlého štvoruholníka výšky do 4 m, odstránenie-dielce</t>
  </si>
  <si>
    <t>1620987627</t>
  </si>
  <si>
    <t>56</t>
  </si>
  <si>
    <t>331361821</t>
  </si>
  <si>
    <t>Výstuž stĺpov, pilierov, stojok hranatých z bet. ocele 10505</t>
  </si>
  <si>
    <t>-369592394</t>
  </si>
  <si>
    <t>betón_stĺp*0,4</t>
  </si>
  <si>
    <t>57</t>
  </si>
  <si>
    <t>342272104</t>
  </si>
  <si>
    <t>Priečky z tvárnic napr. YTONG hr. 150 mm P2-500 hladkých, na MVC a maltu YTONG (150x249x599)</t>
  </si>
  <si>
    <t>-1390665736</t>
  </si>
  <si>
    <t xml:space="preserve">"N3" </t>
  </si>
  <si>
    <t>3,265*3,19-2,4*0,85</t>
  </si>
  <si>
    <t>1,121*3,19-0,7*2,0</t>
  </si>
  <si>
    <t>Vodorovné konštrukcie</t>
  </si>
  <si>
    <t>58</t>
  </si>
  <si>
    <t>411321727</t>
  </si>
  <si>
    <t xml:space="preserve">Zhotovenie stropov doskových a trámových,  z betónu  železového</t>
  </si>
  <si>
    <t>597026392</t>
  </si>
  <si>
    <t>7,1*24,2*0,15</t>
  </si>
  <si>
    <t>59</t>
  </si>
  <si>
    <t>141180628</t>
  </si>
  <si>
    <t>60</t>
  </si>
  <si>
    <t>411351101</t>
  </si>
  <si>
    <t>Debnenie stropov doskových zhotovenie-dielce</t>
  </si>
  <si>
    <t>-788345403</t>
  </si>
  <si>
    <t>7,1*24,2</t>
  </si>
  <si>
    <t>(1,3+24,2+5,8)*0,15</t>
  </si>
  <si>
    <t>61</t>
  </si>
  <si>
    <t>411351102</t>
  </si>
  <si>
    <t>Debnenie stropov doskových odstránenie-dielce</t>
  </si>
  <si>
    <t>547190138</t>
  </si>
  <si>
    <t>62</t>
  </si>
  <si>
    <t>411354175</t>
  </si>
  <si>
    <t>Podporná konštrukcia stropov výšky do 4 m pre zaťaženie do 20 kPa zhotovenie</t>
  </si>
  <si>
    <t>279690035</t>
  </si>
  <si>
    <t>63</t>
  </si>
  <si>
    <t>411354176</t>
  </si>
  <si>
    <t>Podporná konštrukcia stropov výšky do 4 m pre zaťaženie do 20 kPa odstránenie</t>
  </si>
  <si>
    <t>-331447581</t>
  </si>
  <si>
    <t>64</t>
  </si>
  <si>
    <t>411361821</t>
  </si>
  <si>
    <t>Výstuž stropov doskových, trámových, vložkových,konzolových alebo balkónových, 10505</t>
  </si>
  <si>
    <t>926824894</t>
  </si>
  <si>
    <t>betón_strop*0,3</t>
  </si>
  <si>
    <t>65</t>
  </si>
  <si>
    <t>417321826</t>
  </si>
  <si>
    <t xml:space="preserve">Zhotovenie  stužujúcich pásov a vencov z betónu železového</t>
  </si>
  <si>
    <t>1879284989</t>
  </si>
  <si>
    <t>(24,17+6,8+6,8)*0,35*0,30</t>
  </si>
  <si>
    <t>66</t>
  </si>
  <si>
    <t>1365135012</t>
  </si>
  <si>
    <t>67</t>
  </si>
  <si>
    <t>417351115</t>
  </si>
  <si>
    <t>Debnenie bočníc stužujúcich pásov a vencov vrátane vzpier zhotovenie</t>
  </si>
  <si>
    <t>1974574880</t>
  </si>
  <si>
    <t>(1,21+24,17+7,1+6,8+23,57+6,8)*0,35</t>
  </si>
  <si>
    <t>3,8*0,3*4</t>
  </si>
  <si>
    <t>1,7*0,3*1</t>
  </si>
  <si>
    <t>68</t>
  </si>
  <si>
    <t>417351116</t>
  </si>
  <si>
    <t>Debnenie bočníc stužujúcich pásov a vencov vrátane vzpier odstránenie</t>
  </si>
  <si>
    <t>-1538561531</t>
  </si>
  <si>
    <t>69</t>
  </si>
  <si>
    <t>417361821</t>
  </si>
  <si>
    <t>Výstuž stužujúcich pásov a vencov z betonárskej ocele 10505</t>
  </si>
  <si>
    <t>-724362886</t>
  </si>
  <si>
    <t>betón_vencov*0,15</t>
  </si>
  <si>
    <t>70</t>
  </si>
  <si>
    <t>417391151</t>
  </si>
  <si>
    <t>Montáž obkladu betónových konštrukcií vykonaný súčasne s betónovaním extrudovaným polystyrénom</t>
  </si>
  <si>
    <t>-1036355235</t>
  </si>
  <si>
    <t>(1,21+24,17+7,1)*0,35</t>
  </si>
  <si>
    <t>71</t>
  </si>
  <si>
    <t>283750001100</t>
  </si>
  <si>
    <t>Doska XPS STYRODUR 2800 C hr. 120 mm, zateplenie soklov, suterénov, podláh, ISOVER</t>
  </si>
  <si>
    <t>287402806</t>
  </si>
  <si>
    <t>Komunikácie</t>
  </si>
  <si>
    <t>72</t>
  </si>
  <si>
    <t>596811310</t>
  </si>
  <si>
    <t>Kladenie betónovej dlažby s vyplnením škár do lôžka z kameniva, veľ. do 0,09 m2 plochy do 50 m2</t>
  </si>
  <si>
    <t>1671724125</t>
  </si>
  <si>
    <t>1,21*0,6</t>
  </si>
  <si>
    <t>0,985*0,6</t>
  </si>
  <si>
    <t>24,85*0,6</t>
  </si>
  <si>
    <t>73</t>
  </si>
  <si>
    <t>592460000401</t>
  </si>
  <si>
    <t>Dlažba betónová - okapový chodník</t>
  </si>
  <si>
    <t>-575645919</t>
  </si>
  <si>
    <t>16,227*1,01 'Přepočítané koeficientom množstva</t>
  </si>
  <si>
    <t>74</t>
  </si>
  <si>
    <t>596911121</t>
  </si>
  <si>
    <t>Kladenie betónovej zámkovej dlažby komunikácií pre peších hr. 40 mm pre peších do 50 m2 so zriadením lôžka z kameniva hr. 30 mm</t>
  </si>
  <si>
    <t>-624844720</t>
  </si>
  <si>
    <t>"N17"</t>
  </si>
  <si>
    <t>2,00*4,625</t>
  </si>
  <si>
    <t>2,25</t>
  </si>
  <si>
    <t>75</t>
  </si>
  <si>
    <t>592460007401</t>
  </si>
  <si>
    <t>Zámková dlažba - doplnenie</t>
  </si>
  <si>
    <t>1867767412</t>
  </si>
  <si>
    <t>"N18"</t>
  </si>
  <si>
    <t>-"B18" 1,45*5,725</t>
  </si>
  <si>
    <t>3,199*1,02 'Přepočítané koeficientom množstva</t>
  </si>
  <si>
    <t>Úpravy povrchov, podlahy, osadenie</t>
  </si>
  <si>
    <t>76</t>
  </si>
  <si>
    <t>611460121</t>
  </si>
  <si>
    <t>Príprava vnútorného podkladu stropov penetráciou základnou</t>
  </si>
  <si>
    <t>231214928</t>
  </si>
  <si>
    <t>"N1"</t>
  </si>
  <si>
    <t>20,81*6,8</t>
  </si>
  <si>
    <t>2,87*5,50</t>
  </si>
  <si>
    <t>3,21*1,30</t>
  </si>
  <si>
    <t>N10</t>
  </si>
  <si>
    <t>18,26+3,22</t>
  </si>
  <si>
    <t>77</t>
  </si>
  <si>
    <t>611460253</t>
  </si>
  <si>
    <t>Vnútorná omietka stropov vápennocementová štuková (jemná), hr. 5 mm</t>
  </si>
  <si>
    <t>-1613695345</t>
  </si>
  <si>
    <t>78</t>
  </si>
  <si>
    <t>611481119</t>
  </si>
  <si>
    <t>Potiahnutie vnútorných stropov sklotextílnou mriežkou s celoplošným prilepením</t>
  </si>
  <si>
    <t>-275723041</t>
  </si>
  <si>
    <t>79</t>
  </si>
  <si>
    <t>612460121</t>
  </si>
  <si>
    <t>Príprava vnútorného podkladu stien penetráciou základnou</t>
  </si>
  <si>
    <t>-911085063</t>
  </si>
  <si>
    <t>"N9"</t>
  </si>
  <si>
    <t>0,6*2,1*2</t>
  </si>
  <si>
    <t>0,2*3,19*2</t>
  </si>
  <si>
    <t>2,41*3,19</t>
  </si>
  <si>
    <t>"N3" nové priečky</t>
  </si>
  <si>
    <t>((3,12*3,10)-1,0*2,0)*2</t>
  </si>
  <si>
    <t>((6,13*3,19)-2,4*0,85*2)*2</t>
  </si>
  <si>
    <t>((1,12*3,19)-0,7*2,0)*2</t>
  </si>
  <si>
    <t>1,83*1,6*3*2</t>
  </si>
  <si>
    <t>0,9*2,0*2</t>
  </si>
  <si>
    <t>0,4*0,4*2</t>
  </si>
  <si>
    <t>(20,81+6,8+0,35+20,81)*3,32+(0,4+0,3)*2*3,32*4-0,8*1,97-1,83*1,6*3-1,7*2,82*5-3,8*1,65*4</t>
  </si>
  <si>
    <t>(2,87+5,2+0,3+1,3+3,22+0,4+0,3+0,4)*3,33-1,7*1,65</t>
  </si>
  <si>
    <t>80</t>
  </si>
  <si>
    <t>612460253</t>
  </si>
  <si>
    <t>Vnútorná omietka stien vápennocementová štuková (jemná), hr. 5 mm</t>
  </si>
  <si>
    <t>59831697</t>
  </si>
  <si>
    <t>81</t>
  </si>
  <si>
    <t>612465116</t>
  </si>
  <si>
    <t>Príprava vnútorného podkladu stien BAUMIT, Univerzálny základ (Baumit UniPrimer)</t>
  </si>
  <si>
    <t>420624883</t>
  </si>
  <si>
    <t>"N1" 6,8*3,32</t>
  </si>
  <si>
    <t>82</t>
  </si>
  <si>
    <t>612481119</t>
  </si>
  <si>
    <t>Potiahnutie vnútorných stien sklotextílnou mriežkou s celoplošným prilepením</t>
  </si>
  <si>
    <t>-125981817</t>
  </si>
  <si>
    <t>83</t>
  </si>
  <si>
    <t>622464221</t>
  </si>
  <si>
    <t>Vonkajšia omietka stien tenkovrstvová BAUMIT, silikátová, Baumit SilikatTop, škrabaná, hr. 1,5 mm</t>
  </si>
  <si>
    <t>-251427223</t>
  </si>
  <si>
    <t>(5,66+24,9+1,21)*4,15</t>
  </si>
  <si>
    <t>-3,8*1,65*4</t>
  </si>
  <si>
    <t>-1,7*1,65*1</t>
  </si>
  <si>
    <t>-24,37*0,55</t>
  </si>
  <si>
    <t>-5,66*0,35</t>
  </si>
  <si>
    <t>84</t>
  </si>
  <si>
    <t>622481119</t>
  </si>
  <si>
    <t>Potiahnutie vonkajších stien sklotextílnou mriežkou s celoplošným prilepením</t>
  </si>
  <si>
    <t>41657008</t>
  </si>
  <si>
    <t>85</t>
  </si>
  <si>
    <t>632001011</t>
  </si>
  <si>
    <t>Zhotovenie separačnej fólie v podlahových vrstvách z PE</t>
  </si>
  <si>
    <t>1113716119</t>
  </si>
  <si>
    <t>"N1" 24,17*7,1</t>
  </si>
  <si>
    <t>"P3"1,38*2,34+0,6*1,2</t>
  </si>
  <si>
    <t>"P4" 1,62*2,34</t>
  </si>
  <si>
    <t>86</t>
  </si>
  <si>
    <t>283290003600</t>
  </si>
  <si>
    <t>Separačná fólia FE, šxl 1,3x100 m, na oddelenie poterov, PE, BAUMIT</t>
  </si>
  <si>
    <t>-763587554</t>
  </si>
  <si>
    <t>87</t>
  </si>
  <si>
    <t>632200050</t>
  </si>
  <si>
    <t>Montáž dlažby 40x40 kladená na sucho na rektifikačné terče výšky nad 150 mm na plochých strechách, t</t>
  </si>
  <si>
    <t>-1007849962</t>
  </si>
  <si>
    <t>88</t>
  </si>
  <si>
    <t>592460013700</t>
  </si>
  <si>
    <t>Platňa betónová PREMAC DEKA, rozmer 400x400x40 mm, vymývaný dunajský štrk</t>
  </si>
  <si>
    <t>1790989221</t>
  </si>
  <si>
    <t>180*6,3 'Přepočítané koeficientom množstva</t>
  </si>
  <si>
    <t>89</t>
  </si>
  <si>
    <t>632452249</t>
  </si>
  <si>
    <t>Cementový poter (vhodný aj ako spádový), pevnosti v tlaku 25 MPa, hr. 50 mm</t>
  </si>
  <si>
    <t>-996080908</t>
  </si>
  <si>
    <t>"N5" 0.12, 0.13, 0.14, 0.23</t>
  </si>
  <si>
    <t>52,50+35,29+226,18+31,61</t>
  </si>
  <si>
    <t>90</t>
  </si>
  <si>
    <t>632452251</t>
  </si>
  <si>
    <t>Cementový poter (vhodný aj ako spádový), pevnosti v tlaku 25 MPa, hr. 60 mm</t>
  </si>
  <si>
    <t>-1618209523</t>
  </si>
  <si>
    <t>91</t>
  </si>
  <si>
    <t>632452694</t>
  </si>
  <si>
    <t>Cementová samonivelizačná stierka, pevnosti v tlaku 30 MPa, hr. 15 mm</t>
  </si>
  <si>
    <t>-1830353094</t>
  </si>
  <si>
    <t>92</t>
  </si>
  <si>
    <t>642942111</t>
  </si>
  <si>
    <t>Osadenie oceľovej dverovej zárubne alebo rámu, plochy otvoru do 2,5 m2</t>
  </si>
  <si>
    <t>1687556873</t>
  </si>
  <si>
    <t>"D5" 1</t>
  </si>
  <si>
    <t>"D6" 1</t>
  </si>
  <si>
    <t>93</t>
  </si>
  <si>
    <t>553310008300</t>
  </si>
  <si>
    <t>Zárubňa oceľová CgU šxvxhr 600x1970x160 mm L</t>
  </si>
  <si>
    <t>-2082844286</t>
  </si>
  <si>
    <t>94</t>
  </si>
  <si>
    <t>553310008200</t>
  </si>
  <si>
    <t>Zárubňa oceľová CgU šxvxhr 1450x1970x100 mm</t>
  </si>
  <si>
    <t>1928788048</t>
  </si>
  <si>
    <t>95</t>
  </si>
  <si>
    <t>642945111</t>
  </si>
  <si>
    <t>Osadenie oceľ. zárubní protipož. dverí s obetónov. jednokrídlové do 2,5 m2</t>
  </si>
  <si>
    <t>-1098188641</t>
  </si>
  <si>
    <t>"D2" 1</t>
  </si>
  <si>
    <t>96</t>
  </si>
  <si>
    <t>553310010331</t>
  </si>
  <si>
    <t>Zárubňa požiarna oceľová, pre dvere šxv 800x1970 mm, EW30</t>
  </si>
  <si>
    <t>72145480</t>
  </si>
  <si>
    <t>97</t>
  </si>
  <si>
    <t>642945112</t>
  </si>
  <si>
    <t>Osadenie oceľ. zárubní protipožiarnych s obetónov. dvojkrídlové nad 2,5 do 6,5 m2</t>
  </si>
  <si>
    <t>754856071</t>
  </si>
  <si>
    <t>"D7" 1</t>
  </si>
  <si>
    <t>98</t>
  </si>
  <si>
    <t>553310010355</t>
  </si>
  <si>
    <t xml:space="preserve">Zárubňa požiarna oceľová, pre dvere šxv 900+550x1970 mm, EW30 </t>
  </si>
  <si>
    <t>364827779</t>
  </si>
  <si>
    <t>Ostatné konštrukcie a práce-búranie</t>
  </si>
  <si>
    <t>99</t>
  </si>
  <si>
    <t>916561112</t>
  </si>
  <si>
    <t>Osadenie záhonového alebo parkového obrubníka betón., do lôžka z bet. pros. tr. C 16/20 s bočnou oporou</t>
  </si>
  <si>
    <t>-755256884</t>
  </si>
  <si>
    <t>1,21</t>
  </si>
  <si>
    <t>0,985</t>
  </si>
  <si>
    <t>24,85</t>
  </si>
  <si>
    <t>100</t>
  </si>
  <si>
    <t>592170001601</t>
  </si>
  <si>
    <t>Obrubník parkový, lxšxv 1000x50x200 mm</t>
  </si>
  <si>
    <t>-1629567996</t>
  </si>
  <si>
    <t>27,045*1,01 'Přepočítané koeficientom množstva</t>
  </si>
  <si>
    <t>101</t>
  </si>
  <si>
    <t>941941031</t>
  </si>
  <si>
    <t>Montáž lešenia ľahkého pracovného radového s podlahami šírky od 0,80 do 1,00 m, výšky do 10 m</t>
  </si>
  <si>
    <t>-1152153374</t>
  </si>
  <si>
    <t>(5,66+1,0)*1,5</t>
  </si>
  <si>
    <t>(24,9+2,0)*1,5</t>
  </si>
  <si>
    <t>(1,21+1,0)*1,5</t>
  </si>
  <si>
    <t>102</t>
  </si>
  <si>
    <t>941941831</t>
  </si>
  <si>
    <t>Demontáž lešenia ľahkého pracovného radového s podlahami šírky nad 0,80 do 1,00 m, výšky do 10 m</t>
  </si>
  <si>
    <t>-1493701453</t>
  </si>
  <si>
    <t>103</t>
  </si>
  <si>
    <t>962032231</t>
  </si>
  <si>
    <t xml:space="preserve">Búranie muriva alebo vybúranie otvorov plochy nad 4 m2 nadzákladového z tehál pálených, vápenopieskových, cementových na maltu,  -1,90500t</t>
  </si>
  <si>
    <t>-1686755569</t>
  </si>
  <si>
    <t>"B1"</t>
  </si>
  <si>
    <t>2,38*0,90*0,80</t>
  </si>
  <si>
    <t>2,38*0,425*0,80</t>
  </si>
  <si>
    <t>0,25*0,25*0,80</t>
  </si>
  <si>
    <t>0,82*0,825*0,80</t>
  </si>
  <si>
    <t>3,12*3,19*0,10-1,0*2,0*0,1</t>
  </si>
  <si>
    <t>1,97*3,19*0,20-1,55*2,06*0,2</t>
  </si>
  <si>
    <t>0,90*2,17*0,80</t>
  </si>
  <si>
    <t>4,47*1,08*0,32</t>
  </si>
  <si>
    <t>2,19*1,08*0,32</t>
  </si>
  <si>
    <t>1,29*1,08*0,32</t>
  </si>
  <si>
    <t>2,10*(1,08+0,9)*0,32</t>
  </si>
  <si>
    <t>2,31*(1,08+0,9+0,86)*0,32</t>
  </si>
  <si>
    <t>0,45*0,45*0,70</t>
  </si>
  <si>
    <t>2,34*3,19*0,15-0,8*2,0*0,15</t>
  </si>
  <si>
    <t>0,25*0,25*0,54</t>
  </si>
  <si>
    <t>1,23*2,08*0,20</t>
  </si>
  <si>
    <t>"B3"</t>
  </si>
  <si>
    <t>1,7*1,4*0,64*5</t>
  </si>
  <si>
    <t>104</t>
  </si>
  <si>
    <t>962042321</t>
  </si>
  <si>
    <t xml:space="preserve">Búranie muriva alebo vybúranie otvorov plochy nad 4 m2 z betónu prostého nadzákladného,  -2,20000t</t>
  </si>
  <si>
    <t>1984182944</t>
  </si>
  <si>
    <t xml:space="preserve">"B15" </t>
  </si>
  <si>
    <t>5,725*1,5*0,50</t>
  </si>
  <si>
    <t>105</t>
  </si>
  <si>
    <t>963042819</t>
  </si>
  <si>
    <t xml:space="preserve">Búranie akýchkoľvek betónových schodiskových stupňov zhotovených na mieste,  -0,07000t</t>
  </si>
  <si>
    <t>1118587539</t>
  </si>
  <si>
    <t>1,74*6</t>
  </si>
  <si>
    <t>1,25*11</t>
  </si>
  <si>
    <t>"B20" 0,3</t>
  </si>
  <si>
    <t>106</t>
  </si>
  <si>
    <t>963053935</t>
  </si>
  <si>
    <t xml:space="preserve">Búranie železobetónových schodiskových ramien monolitických,  -0,39200t</t>
  </si>
  <si>
    <t>2008728535</t>
  </si>
  <si>
    <t>3,95*1,25</t>
  </si>
  <si>
    <t>0,32*1,74</t>
  </si>
  <si>
    <t>107</t>
  </si>
  <si>
    <t>965042141</t>
  </si>
  <si>
    <t>Búranie podkladov pod dlažby, liatych dlažieb a mazanín,betón alebo liaty asfalt hr.do 100 mm, plochy nad 4 m2 -2,20000t</t>
  </si>
  <si>
    <t>529827823</t>
  </si>
  <si>
    <t>"B22"</t>
  </si>
  <si>
    <t>1,3*3,845*0,05</t>
  </si>
  <si>
    <t>9,60*0,05</t>
  </si>
  <si>
    <t>26,77*0,05</t>
  </si>
  <si>
    <t>45,85*0,05</t>
  </si>
  <si>
    <t>106,53*0,05</t>
  </si>
  <si>
    <t>10,60*0,05</t>
  </si>
  <si>
    <t>108</t>
  </si>
  <si>
    <t>965081812</t>
  </si>
  <si>
    <t xml:space="preserve">Búranie dlažieb, z kamen., cement., terazzových, čadičových alebo keramických, hr. nad 10 mm,  -0,06500t</t>
  </si>
  <si>
    <t>1727793863</t>
  </si>
  <si>
    <t>1,3*3,845</t>
  </si>
  <si>
    <t>9,60</t>
  </si>
  <si>
    <t>26,77</t>
  </si>
  <si>
    <t>45,85</t>
  </si>
  <si>
    <t>106,53</t>
  </si>
  <si>
    <t>109</t>
  </si>
  <si>
    <t>966067112</t>
  </si>
  <si>
    <t xml:space="preserve">Rozobratie plotov výšky do 250 cm, z drôteného pletiva alebo z plechu,  -0,01000t</t>
  </si>
  <si>
    <t>-37804506</t>
  </si>
  <si>
    <t>"B15" 5,725</t>
  </si>
  <si>
    <t>110</t>
  </si>
  <si>
    <t>968061115</t>
  </si>
  <si>
    <t>Demontáž okien drevených, 1 bm obvodu - 0,008t</t>
  </si>
  <si>
    <t>1866124222</t>
  </si>
  <si>
    <t xml:space="preserve">"B5" </t>
  </si>
  <si>
    <t>(2,38+0,825)*2*1</t>
  </si>
  <si>
    <t>(1,18+0,258)*2*1</t>
  </si>
  <si>
    <t>111</t>
  </si>
  <si>
    <t>968061125</t>
  </si>
  <si>
    <t>Vyvesenie dreveného dverného krídla do suti plochy do 2 m2, -0,02400t</t>
  </si>
  <si>
    <t>-2110472019</t>
  </si>
  <si>
    <t>5+1</t>
  </si>
  <si>
    <t>112</t>
  </si>
  <si>
    <t>968062455</t>
  </si>
  <si>
    <t xml:space="preserve">Vybúranie drevených dverových zárubní plochy do 2 m2,  -0,08800t</t>
  </si>
  <si>
    <t>1035489134</t>
  </si>
  <si>
    <t>1,0*2,0</t>
  </si>
  <si>
    <t>113</t>
  </si>
  <si>
    <t>968072455</t>
  </si>
  <si>
    <t xml:space="preserve">Vybúranie kovových dverových zárubní plochy do 2 m2,  -0,07600t</t>
  </si>
  <si>
    <t>-2076319524</t>
  </si>
  <si>
    <t>0,8*2,0</t>
  </si>
  <si>
    <t>0,9*2,0</t>
  </si>
  <si>
    <t>114</t>
  </si>
  <si>
    <t>968072456</t>
  </si>
  <si>
    <t xml:space="preserve">Vybúranie kovových dverových zárubní plochy nad 2 m2,  -0,06300t</t>
  </si>
  <si>
    <t>566827304</t>
  </si>
  <si>
    <t>1,45*2,08</t>
  </si>
  <si>
    <t>115</t>
  </si>
  <si>
    <t>968081113</t>
  </si>
  <si>
    <t>Vyvesenie plastového okenného krídla do suti plochy nad 1, 5 m2, -0,02000t</t>
  </si>
  <si>
    <t>-1476086472</t>
  </si>
  <si>
    <t>"B4"8</t>
  </si>
  <si>
    <t>"B19"1</t>
  </si>
  <si>
    <t>116</t>
  </si>
  <si>
    <t>968081115</t>
  </si>
  <si>
    <t>Demontáž okien plastových, 1 bm obvodu - 0,007t</t>
  </si>
  <si>
    <t>-102466334</t>
  </si>
  <si>
    <t>"B4"(1,7+1,42)*2*8</t>
  </si>
  <si>
    <t>"B19"(1,0+3,32)*2*1</t>
  </si>
  <si>
    <t>117</t>
  </si>
  <si>
    <t>968081126</t>
  </si>
  <si>
    <t>Vyvesenie plastového dverného krídla do suti plochy nad 2 m2, -0,03000t</t>
  </si>
  <si>
    <t>-1363645046</t>
  </si>
  <si>
    <t>"B7"1</t>
  </si>
  <si>
    <t>118</t>
  </si>
  <si>
    <t>968082456</t>
  </si>
  <si>
    <t xml:space="preserve">Vybúranie plastových dverových zárubní plochy nad 2 m2,  -0,06200t</t>
  </si>
  <si>
    <t>268371366</t>
  </si>
  <si>
    <t>"B7"1,97*2,68</t>
  </si>
  <si>
    <t>119</t>
  </si>
  <si>
    <t>976071111</t>
  </si>
  <si>
    <t xml:space="preserve">Vybúranie kovových madiel a zábradlí,  -0,03700t</t>
  </si>
  <si>
    <t>-1234102471</t>
  </si>
  <si>
    <t>"B11" (4,78+1,47+2,0+2,17)</t>
  </si>
  <si>
    <t>120</t>
  </si>
  <si>
    <t>978011191</t>
  </si>
  <si>
    <t xml:space="preserve">Otlčenie omietok stropov vnútorných vápenných alebo vápennocementových v rozsahu do 100 %,  -0,05000t</t>
  </si>
  <si>
    <t>-15418529</t>
  </si>
  <si>
    <t>"0.04" 1,38*2,318+1,47*5,04</t>
  </si>
  <si>
    <t>121</t>
  </si>
  <si>
    <t>978013191</t>
  </si>
  <si>
    <t xml:space="preserve">Otlčenie omietok stien vnútorných vápenných alebo vápennocementových v rozsahu do 100 %,  -0,04600t</t>
  </si>
  <si>
    <t>-162440359</t>
  </si>
  <si>
    <t>(2,34+0,6+1,12+0,6+0,23+1,47+2,64+0,3+0,35)*3,0-0,9*2,0-(0,6+1,12+0,6)*2,13</t>
  </si>
  <si>
    <t>122</t>
  </si>
  <si>
    <t>978036191</t>
  </si>
  <si>
    <t xml:space="preserve">Otlčenie omietok šľachtených a pod., vonkajších brizolitových, v rozsahu do 100 %,  -0,05000t</t>
  </si>
  <si>
    <t>-811728565</t>
  </si>
  <si>
    <t>"B25"</t>
  </si>
  <si>
    <t>22,7*4,1</t>
  </si>
  <si>
    <t>-1,7*1,42*8</t>
  </si>
  <si>
    <t>123</t>
  </si>
  <si>
    <t>978059531</t>
  </si>
  <si>
    <t xml:space="preserve">Odsekanie a odobratie obkladov stien z obkladačiek vnútorných vrátane podkladovej omietky nad 2 m2,  -0,06800t</t>
  </si>
  <si>
    <t>720848584</t>
  </si>
  <si>
    <t>"B21"</t>
  </si>
  <si>
    <t>13,8*1,93-1,2*1,93</t>
  </si>
  <si>
    <t>7,055*2,08-2,38*0,825</t>
  </si>
  <si>
    <t>6,545*2,08-1,18*0,825</t>
  </si>
  <si>
    <t>(0,6+1,12+0,6)*2,13</t>
  </si>
  <si>
    <t>9,31*1,8-2,38*0,975-1,18*0,825</t>
  </si>
  <si>
    <t>"B23"</t>
  </si>
  <si>
    <t>(1,3+1,3)*0,1</t>
  </si>
  <si>
    <t>(2,3+1,875+0,4+2,7)*0,1</t>
  </si>
  <si>
    <t>(7,05+8,57-1,45)*0,1</t>
  </si>
  <si>
    <t>((19,15+6,13)*2-1,45-0,8-0,9+1,39*2+1,84*2)*0,1</t>
  </si>
  <si>
    <t>124</t>
  </si>
  <si>
    <t>979011111</t>
  </si>
  <si>
    <t>Zvislá doprava sutiny a vybúraných hmôt za prvé podlažie nad alebo pod základným podlažím</t>
  </si>
  <si>
    <t>351465148</t>
  </si>
  <si>
    <t>125</t>
  </si>
  <si>
    <t>979011131</t>
  </si>
  <si>
    <t>Zvislá doprava sutiny po schodoch ručne do 3,5 m</t>
  </si>
  <si>
    <t>2010913237</t>
  </si>
  <si>
    <t>126</t>
  </si>
  <si>
    <t>979081111</t>
  </si>
  <si>
    <t>Odvoz sutiny a vybúraných hmôt na skládku do 1 km</t>
  </si>
  <si>
    <t>-179096252</t>
  </si>
  <si>
    <t>127</t>
  </si>
  <si>
    <t>979081121</t>
  </si>
  <si>
    <t>Odvoz sutiny a vybúraných hmôt na skládku za každý ďalší 1 km</t>
  </si>
  <si>
    <t>-525661421</t>
  </si>
  <si>
    <t>110,211*10 'Přepočítané koeficientom množstva</t>
  </si>
  <si>
    <t>128</t>
  </si>
  <si>
    <t>979082111</t>
  </si>
  <si>
    <t>Vnútrostavenisková doprava sutiny a vybúraných hmôt do 10 m</t>
  </si>
  <si>
    <t>-1480550411</t>
  </si>
  <si>
    <t>129</t>
  </si>
  <si>
    <t>979089012</t>
  </si>
  <si>
    <t>Poplatok za skladovanie - betón, tehly, dlaždice (17 01 ), ostatné</t>
  </si>
  <si>
    <t>2095007528</t>
  </si>
  <si>
    <t>Presun hmôt HSV</t>
  </si>
  <si>
    <t>130</t>
  </si>
  <si>
    <t>999281111</t>
  </si>
  <si>
    <t>Presun hmôt pre opravy a údržbu objektov vrátane vonkajších plášťov výšky do 25 m</t>
  </si>
  <si>
    <t>266072703</t>
  </si>
  <si>
    <t>PSV</t>
  </si>
  <si>
    <t>Práce a dodávky PSV</t>
  </si>
  <si>
    <t>711</t>
  </si>
  <si>
    <t>Izolácie proti vode a vlhkosti</t>
  </si>
  <si>
    <t>131</t>
  </si>
  <si>
    <t>711111001</t>
  </si>
  <si>
    <t>Zhotovenie izolácie proti zemnej vlhkosti vodorovná náterom penetračným za studena</t>
  </si>
  <si>
    <t>1773937281</t>
  </si>
  <si>
    <t>"N5 (0.12+0.13+0.14+0.23)"</t>
  </si>
  <si>
    <t>52,5+35,29+226,18+31,61</t>
  </si>
  <si>
    <t>-24,17*7,1</t>
  </si>
  <si>
    <t>"N6" (3,0*2,34+0,6*1,12)</t>
  </si>
  <si>
    <t>132</t>
  </si>
  <si>
    <t>111630002801</t>
  </si>
  <si>
    <t>Penetračný náter</t>
  </si>
  <si>
    <t>l</t>
  </si>
  <si>
    <t>1039286307</t>
  </si>
  <si>
    <t>361,012*0,0003 'Přepočítané koeficientom množstva</t>
  </si>
  <si>
    <t>133</t>
  </si>
  <si>
    <t>711112001</t>
  </si>
  <si>
    <t xml:space="preserve">Zhotovenie  izolácie proti zemnej vlhkosti zvislá penetračným náterom za studena</t>
  </si>
  <si>
    <t>-2078344729</t>
  </si>
  <si>
    <t>5,66*2,5*2</t>
  </si>
  <si>
    <t>24,17*1,5*2</t>
  </si>
  <si>
    <t>134</t>
  </si>
  <si>
    <t>246170000900</t>
  </si>
  <si>
    <t>Lak asfaltový ALP-PENETRAL SN v sudoch</t>
  </si>
  <si>
    <t>-1619882867</t>
  </si>
  <si>
    <t>100,81*0,00035 'Přepočítané koeficientom množstva</t>
  </si>
  <si>
    <t>135</t>
  </si>
  <si>
    <t>711131102</t>
  </si>
  <si>
    <t>Zhotovenie geotextílie alebo tkaniny na plochu vodorovnú</t>
  </si>
  <si>
    <t>1293223131</t>
  </si>
  <si>
    <t>24,27*7,26</t>
  </si>
  <si>
    <t>136</t>
  </si>
  <si>
    <t>693110001401</t>
  </si>
  <si>
    <t xml:space="preserve">Geotextília </t>
  </si>
  <si>
    <t>-213142006</t>
  </si>
  <si>
    <t>176,2*1,15 'Přepočítané koeficientom množstva</t>
  </si>
  <si>
    <t>137</t>
  </si>
  <si>
    <t>711141559</t>
  </si>
  <si>
    <t xml:space="preserve">Zhotovenie  izolácie proti zemnej vlhkosti a tlakovej vode vodorovná NAIP pritavením</t>
  </si>
  <si>
    <t>1608080065</t>
  </si>
  <si>
    <t>138</t>
  </si>
  <si>
    <t>628420000901</t>
  </si>
  <si>
    <t>Modifikovaný asfaltový pás hr. 8mm</t>
  </si>
  <si>
    <t>-1322916043</t>
  </si>
  <si>
    <t>171,607*1,15 'Přepočítané koeficientom množstva</t>
  </si>
  <si>
    <t>139</t>
  </si>
  <si>
    <t>711142101</t>
  </si>
  <si>
    <t>Izolácia proti zemnej vlhkosti s protiradonovou odolnosťou FONDALINE S šírka 2 m zvislá</t>
  </si>
  <si>
    <t>-1203774428</t>
  </si>
  <si>
    <t>140</t>
  </si>
  <si>
    <t>711142559</t>
  </si>
  <si>
    <t xml:space="preserve">Zhotovenie  izolácie proti zemnej vlhkosti a tlakovej vode zvislá NAIP pritavením</t>
  </si>
  <si>
    <t>-89060046</t>
  </si>
  <si>
    <t>141</t>
  </si>
  <si>
    <t>628310001000</t>
  </si>
  <si>
    <t>Pás asfaltový HYDROBIT V 60 S 35 pre spodné vrstvy hydroizolačných systémov, ICOPAL</t>
  </si>
  <si>
    <t>-1461036288</t>
  </si>
  <si>
    <t>50,405*1,2 'Přepočítané koeficientom množstva</t>
  </si>
  <si>
    <t>142</t>
  </si>
  <si>
    <t>998711101</t>
  </si>
  <si>
    <t>Presun hmôt pre izoláciu proti vode v objektoch výšky do 6 m</t>
  </si>
  <si>
    <t>-529187114</t>
  </si>
  <si>
    <t>712</t>
  </si>
  <si>
    <t>Izolácie striech, povlakové krytiny</t>
  </si>
  <si>
    <t>143</t>
  </si>
  <si>
    <t>712290010</t>
  </si>
  <si>
    <t>Zhotovenie parozábrany pre strechy ploché do 10°</t>
  </si>
  <si>
    <t>-1257674870</t>
  </si>
  <si>
    <t>144</t>
  </si>
  <si>
    <t>628320000201</t>
  </si>
  <si>
    <t>Oxidovaný asfaltový pás natavený k podkladu</t>
  </si>
  <si>
    <t>-688060500</t>
  </si>
  <si>
    <t>180*1,15 'Přepočítané koeficientom množstva</t>
  </si>
  <si>
    <t>145</t>
  </si>
  <si>
    <t>712311101</t>
  </si>
  <si>
    <t>Zhotovenie povlakovej krytiny striech plochých do 10° za studena náterom penetračným</t>
  </si>
  <si>
    <t>1965112975</t>
  </si>
  <si>
    <t>146</t>
  </si>
  <si>
    <t>1987521633</t>
  </si>
  <si>
    <t>180*0,25 'Přepočítané koeficientom množstva</t>
  </si>
  <si>
    <t>147</t>
  </si>
  <si>
    <t>712331101</t>
  </si>
  <si>
    <t>Zhotovenie povlak. krytiny striech plochých do 10° pásmi na sucho AIP, NAIP alebo tkaniny</t>
  </si>
  <si>
    <t>876804730</t>
  </si>
  <si>
    <t>148</t>
  </si>
  <si>
    <t>693110003201</t>
  </si>
  <si>
    <t xml:space="preserve">Geotextília polypropylénová  500 g/m2</t>
  </si>
  <si>
    <t>-775448481</t>
  </si>
  <si>
    <t>149</t>
  </si>
  <si>
    <t>712873230</t>
  </si>
  <si>
    <t>Zhotovenie povlakovej krytiny vytiahnutím izol.povlaku z PVC-P fólie na konštrukcie prevyšujúce úroveň strechy do 50 cm so zvarením spoju</t>
  </si>
  <si>
    <t>-839911902</t>
  </si>
  <si>
    <t>150</t>
  </si>
  <si>
    <t>245920000900</t>
  </si>
  <si>
    <t>Zálievka FATRAFOL Z 01, strešný doplnok, 2,5 kg, FATRA IZOLFA</t>
  </si>
  <si>
    <t>kg</t>
  </si>
  <si>
    <t>1401824996</t>
  </si>
  <si>
    <t>151</t>
  </si>
  <si>
    <t>283220002000</t>
  </si>
  <si>
    <t>Hydroizolačná fólia PVC-P FATRAFOL 810, hr. 1,5 mm, š. 1,3 m, izolácia plochých striech, farba sivá, FATRA IZOLFA</t>
  </si>
  <si>
    <t>759815091</t>
  </si>
  <si>
    <t>152</t>
  </si>
  <si>
    <t>998712101</t>
  </si>
  <si>
    <t>Presun hmôt pre izoláciu povlakovej krytiny v objektoch výšky do 6 m</t>
  </si>
  <si>
    <t>723513986</t>
  </si>
  <si>
    <t>713</t>
  </si>
  <si>
    <t>Izolácie tepelné</t>
  </si>
  <si>
    <t>153</t>
  </si>
  <si>
    <t>713122111</t>
  </si>
  <si>
    <t>Montáž tepelnej izolácie podláh polystyrénom, kladeným voľne v jednej vrstve</t>
  </si>
  <si>
    <t>-1583489565</t>
  </si>
  <si>
    <t>"N1" 23,57*6,8</t>
  </si>
  <si>
    <t>154</t>
  </si>
  <si>
    <t>283720009000</t>
  </si>
  <si>
    <t>Doska EPS 150S hr. 100 mm, na zateplenie podláh a strešných terás, ISOVER</t>
  </si>
  <si>
    <t>2051306226</t>
  </si>
  <si>
    <t>160,276*1,02 'Přepočítané koeficientom množstva</t>
  </si>
  <si>
    <t>155</t>
  </si>
  <si>
    <t>307</t>
  </si>
  <si>
    <t>ISOVER EPS 150S hrúbka 70 mm</t>
  </si>
  <si>
    <t>-968950144</t>
  </si>
  <si>
    <t>3,791*1,02 'Přepočítané koeficientom množstva</t>
  </si>
  <si>
    <t>156</t>
  </si>
  <si>
    <t>713131132</t>
  </si>
  <si>
    <t>Montáž tepelnej izolácie stien minerálnou vlnou, celoplošným prilepením</t>
  </si>
  <si>
    <t>1803457985</t>
  </si>
  <si>
    <t>(5,66+24,9+1,21)*3,05</t>
  </si>
  <si>
    <t>24,37*0,55</t>
  </si>
  <si>
    <t>5,66*0,35</t>
  </si>
  <si>
    <t>157</t>
  </si>
  <si>
    <t>14961</t>
  </si>
  <si>
    <t>Tepelná izolácia - fasádna izolačná doska z minerálnej vlny napr. ISOVER CLIMA 034 150mm</t>
  </si>
  <si>
    <t>-1579361591</t>
  </si>
  <si>
    <t>84,399*1,02 'Přepočítané koeficientom množstva</t>
  </si>
  <si>
    <t>158</t>
  </si>
  <si>
    <t>713132132</t>
  </si>
  <si>
    <t>Montáž tepelnej izolácie stien polystyrénom, celoplošným prilepením</t>
  </si>
  <si>
    <t>-1942867469</t>
  </si>
  <si>
    <t>159</t>
  </si>
  <si>
    <t>1194189604</t>
  </si>
  <si>
    <t>50,405*1,02 'Přepočítané koeficientom množstva</t>
  </si>
  <si>
    <t>160</t>
  </si>
  <si>
    <t>713141160</t>
  </si>
  <si>
    <t>Montáž tepelnej izolácie striech plochých do 10° spádovými doskami z minerálnej vlny v jednej vrstve</t>
  </si>
  <si>
    <t>1504617159</t>
  </si>
  <si>
    <t>161</t>
  </si>
  <si>
    <t>631440028601</t>
  </si>
  <si>
    <t>Doska jednostranne spádová minerálna izolácia pre ploché strechy</t>
  </si>
  <si>
    <t>-118874897</t>
  </si>
  <si>
    <t>180</t>
  </si>
  <si>
    <t>162</t>
  </si>
  <si>
    <t>713141220</t>
  </si>
  <si>
    <t>Montáž tepelnej izolácie striech plochých do 10° minerálnou vlnou, dvojvrstvová prilep. asfaltom bod</t>
  </si>
  <si>
    <t>-989599732</t>
  </si>
  <si>
    <t>163</t>
  </si>
  <si>
    <t>631440025500</t>
  </si>
  <si>
    <t>Doska ISOVER S 120, 120x1200x2000 mm izolácia z kamennej vlny vhodná pre zateplenie plochých striech</t>
  </si>
  <si>
    <t>-1003398410</t>
  </si>
  <si>
    <t>183,6*2 'Přepočítané koeficientom množstva</t>
  </si>
  <si>
    <t>164</t>
  </si>
  <si>
    <t>998713101</t>
  </si>
  <si>
    <t>Presun hmôt pre izolácie tepelné v objektoch výšky do 6 m</t>
  </si>
  <si>
    <t>-1644331084</t>
  </si>
  <si>
    <t>763</t>
  </si>
  <si>
    <t>Konštrukcie - drevostavby</t>
  </si>
  <si>
    <t>165</t>
  </si>
  <si>
    <t>763115126</t>
  </si>
  <si>
    <t>Priečka SDK Rigips hr. 125 mm jednoducho opláštená doskami RF 12,5 mm, CW 100</t>
  </si>
  <si>
    <t>1334586510</t>
  </si>
  <si>
    <t xml:space="preserve">"N4" </t>
  </si>
  <si>
    <t>3,845*3,19-1,0*2,0</t>
  </si>
  <si>
    <t>166</t>
  </si>
  <si>
    <t>763116500</t>
  </si>
  <si>
    <t>Priečka SDK Rigips hr. 155 mm dvojito opláštená doskami RB 12.5 mm s tep. izoláciou, dvojitá podkonštrukcia 2xCW 50</t>
  </si>
  <si>
    <t>1311410666</t>
  </si>
  <si>
    <t>"VS1"</t>
  </si>
  <si>
    <t>6,8*3,32-0,9*2,0</t>
  </si>
  <si>
    <t>167</t>
  </si>
  <si>
    <t>763119521</t>
  </si>
  <si>
    <t>Demontáž sadrokartónovej priečky, jednoduchá nosná oceľová konštrukcia, jednoduché opláštenie, -0,03036t</t>
  </si>
  <si>
    <t>1841007507</t>
  </si>
  <si>
    <t>3,845*3,80-1,0*2,0</t>
  </si>
  <si>
    <t>168</t>
  </si>
  <si>
    <t>998763301</t>
  </si>
  <si>
    <t>Presun hmôt pre sádrokartónové konštrukcie v objektoch výšky do 7 m</t>
  </si>
  <si>
    <t>-1786019793</t>
  </si>
  <si>
    <t>764</t>
  </si>
  <si>
    <t>Konštrukcie klampiarske</t>
  </si>
  <si>
    <t>169</t>
  </si>
  <si>
    <t>764322425</t>
  </si>
  <si>
    <t>Oplechovanie z hliníkového farebného Al plechu, r.š. 250 mm</t>
  </si>
  <si>
    <t>-1863838914</t>
  </si>
  <si>
    <t>"kp5" 24,43</t>
  </si>
  <si>
    <t>170</t>
  </si>
  <si>
    <t>764323425</t>
  </si>
  <si>
    <t>Oplechovanie z pozinkovaného farbeného PZf plechu, r.š. 230 mm</t>
  </si>
  <si>
    <t>-1077488352</t>
  </si>
  <si>
    <t>"kp3" 31,12</t>
  </si>
  <si>
    <t>171</t>
  </si>
  <si>
    <t>764326235</t>
  </si>
  <si>
    <t>Oplechovanie z pozinkovaného farbeného PZf plechu, r.š. 580 mm</t>
  </si>
  <si>
    <t>-1840338106</t>
  </si>
  <si>
    <t>"kp1" 7,11</t>
  </si>
  <si>
    <t>172</t>
  </si>
  <si>
    <t>764349415</t>
  </si>
  <si>
    <t>Oceľová pásovina hr. min 2mm, šírka 60mm, ohnutá do tvaru L, s výstuhou, rš. 710mm</t>
  </si>
  <si>
    <t>-464298893</t>
  </si>
  <si>
    <t>"z1" 98</t>
  </si>
  <si>
    <t>173</t>
  </si>
  <si>
    <t>764349416</t>
  </si>
  <si>
    <t>Oceľová pásovina hr. min 2mm, šírka 60mm, ohnutá do tvaru Z, s výstuhou, rš. 550mm</t>
  </si>
  <si>
    <t>-767012799</t>
  </si>
  <si>
    <t>"z2" 62</t>
  </si>
  <si>
    <t>174</t>
  </si>
  <si>
    <t>764352427</t>
  </si>
  <si>
    <t>Žľaby z pozinkovaného farbeného PZf plechu, pododkvapové polkruhové r.š. 330 mm</t>
  </si>
  <si>
    <t>1515140268</t>
  </si>
  <si>
    <t>"kp6" 24,57</t>
  </si>
  <si>
    <t>175</t>
  </si>
  <si>
    <t>764359413</t>
  </si>
  <si>
    <t>Kotlík kónický z pozinkovaného farbeného PZf plechu, pre rúry s priemerom od 125 do 150 mm</t>
  </si>
  <si>
    <t>1022979775</t>
  </si>
  <si>
    <t>"kp6" 2</t>
  </si>
  <si>
    <t>176</t>
  </si>
  <si>
    <t>764410450</t>
  </si>
  <si>
    <t>Oplechovanie parapetov z pozinkovaného farbeného PZf plechu, vrátane rohov r.š. 330 mm</t>
  </si>
  <si>
    <t>-1435891893</t>
  </si>
  <si>
    <t>"O1" 3,80*4</t>
  </si>
  <si>
    <t>"O2" 1,70*1</t>
  </si>
  <si>
    <t>177</t>
  </si>
  <si>
    <t>764410850</t>
  </si>
  <si>
    <t xml:space="preserve">Demontáž oplechovania parapetov rš od 100 do 330 mm,  -0,00135t</t>
  </si>
  <si>
    <t>1629889783</t>
  </si>
  <si>
    <t>"B4"</t>
  </si>
  <si>
    <t>1,7*8</t>
  </si>
  <si>
    <t>178</t>
  </si>
  <si>
    <t>764421525</t>
  </si>
  <si>
    <t>Oplechovanie z poplastovaného plechu, r.š. 205 mm</t>
  </si>
  <si>
    <t>1617869397</t>
  </si>
  <si>
    <t>"kp4" 24,53</t>
  </si>
  <si>
    <t>179</t>
  </si>
  <si>
    <t>764421545</t>
  </si>
  <si>
    <t>Oplechovanie z poplastovaného plechu, r.š. 145-295 mm</t>
  </si>
  <si>
    <t>1103006160</t>
  </si>
  <si>
    <t>"kp2.1" 2*7,35</t>
  </si>
  <si>
    <t>"kp2.2" 24,47</t>
  </si>
  <si>
    <t>764454455</t>
  </si>
  <si>
    <t>Zvodové rúry z pozinkovaného farbeného PZf plechu, kruhové priemer 150 mm</t>
  </si>
  <si>
    <t>1870290643</t>
  </si>
  <si>
    <t>"kp6" 2*2,7</t>
  </si>
  <si>
    <t>181</t>
  </si>
  <si>
    <t>998764101</t>
  </si>
  <si>
    <t>Presun hmôt pre konštrukcie klampiarske v objektoch výšky do 6 m</t>
  </si>
  <si>
    <t>-369731466</t>
  </si>
  <si>
    <t>766</t>
  </si>
  <si>
    <t>Konštrukcie stolárske</t>
  </si>
  <si>
    <t>182</t>
  </si>
  <si>
    <t>766620012</t>
  </si>
  <si>
    <t xml:space="preserve">Vyvesenie alebo zavesenie drevených  krídiel  okien, pre vykonanie stavebných  zmien, plochy nad 1,5 m2</t>
  </si>
  <si>
    <t>-1779306525</t>
  </si>
  <si>
    <t>183</t>
  </si>
  <si>
    <t>641952211</t>
  </si>
  <si>
    <t>Osadenie dreveného okenného rámu, plochy do 2,5 m2</t>
  </si>
  <si>
    <t>209821426</t>
  </si>
  <si>
    <t>"O3" 1</t>
  </si>
  <si>
    <t>"O4" 2</t>
  </si>
  <si>
    <t>184</t>
  </si>
  <si>
    <t>611110016901</t>
  </si>
  <si>
    <t>Drevené okno s dreveným rámom a výplňou z bezpečnostného matného skla, dvojdielne, každý diel má prevnú a výsuvnú časť s fixaciou v otvorenej aj uzavterej polohe vxš 825x2000mm</t>
  </si>
  <si>
    <t>-1249947018</t>
  </si>
  <si>
    <t>185</t>
  </si>
  <si>
    <t>611110016902</t>
  </si>
  <si>
    <t>Drevené okno s dreveným rámom a výplňou z bezpečnostného matného skla, dvojdielne, každý diel má prevnú a výsuvnú časť s fixaciou v otvorenej aj uzavterej polohe vxš 850x2400mm</t>
  </si>
  <si>
    <t>2040919831</t>
  </si>
  <si>
    <t>186</t>
  </si>
  <si>
    <t>766621401</t>
  </si>
  <si>
    <t>Montáž okien plastových s hydroizolačnými expanznými ISO páskami (expanzná)</t>
  </si>
  <si>
    <t>-1250159318</t>
  </si>
  <si>
    <t>"O1" (3,80+1,65)*2*4</t>
  </si>
  <si>
    <t>"O2" (1,70+1,65)*2*1</t>
  </si>
  <si>
    <t>187</t>
  </si>
  <si>
    <t>000011306900100057</t>
  </si>
  <si>
    <t>páska illbruck illmod Trio + na utesnenie škár antracit 8-33x58mm M (role 6m) TP652</t>
  </si>
  <si>
    <t>-954830626</t>
  </si>
  <si>
    <t>okná/6</t>
  </si>
  <si>
    <t>188</t>
  </si>
  <si>
    <t>611410005201</t>
  </si>
  <si>
    <t>Plastové okno štvorkrídlové, vxš 1650x3800 mm, izolačné trojsklo, 6 komorový profil</t>
  </si>
  <si>
    <t>185505069</t>
  </si>
  <si>
    <t>"O1" 4</t>
  </si>
  <si>
    <t>189</t>
  </si>
  <si>
    <t>611410005202</t>
  </si>
  <si>
    <t>Plastové okno dvojkrídlové, vxš 1650x1700 mm, izolačné trojsklo, 6 komorový profil</t>
  </si>
  <si>
    <t>437629258</t>
  </si>
  <si>
    <t>"O2" 1</t>
  </si>
  <si>
    <t>190</t>
  </si>
  <si>
    <t>766641161</t>
  </si>
  <si>
    <t>Montáž dverí plastových, vchodových, 1 m obvodu dverí</t>
  </si>
  <si>
    <t>716662333</t>
  </si>
  <si>
    <t>"D8" (1,00+2,92)*2*1</t>
  </si>
  <si>
    <t>191</t>
  </si>
  <si>
    <t>611730000101</t>
  </si>
  <si>
    <t>Exteriérové plastové dvere presklenné s pevným horným svetlíkom, jednokrídlové, otváravé s nízkym prahom, presklenné izolačným trojskom</t>
  </si>
  <si>
    <t>1136458550</t>
  </si>
  <si>
    <t>"D8" 1</t>
  </si>
  <si>
    <t>192</t>
  </si>
  <si>
    <t>766662112</t>
  </si>
  <si>
    <t>Montáž dverového krídla otočného jednokrídlového poldrážkového, do existujúcej zárubne, vrátane kovania</t>
  </si>
  <si>
    <t>330649378</t>
  </si>
  <si>
    <t>"D1" 1</t>
  </si>
  <si>
    <t>"D3" 1</t>
  </si>
  <si>
    <t>"D4" 1</t>
  </si>
  <si>
    <t>193</t>
  </si>
  <si>
    <t>549150000601</t>
  </si>
  <si>
    <t>Kľučka dverová 2x, 2x rozeta BB, FAB, nehrdzavejúca oceľ</t>
  </si>
  <si>
    <t>455292426</t>
  </si>
  <si>
    <t>194</t>
  </si>
  <si>
    <t>611610002901</t>
  </si>
  <si>
    <t>Dvere vnútorné jednokrídlové, šírka 800 mm, výplň DTD doska, povrch CPL laminát, mechanicky odolné plné, zvukovoizolačné s automatický prahom</t>
  </si>
  <si>
    <t>-1989164732</t>
  </si>
  <si>
    <t>195</t>
  </si>
  <si>
    <t>611650001071</t>
  </si>
  <si>
    <t>Dvere vnútorné protipožiarne drevené EW 30/D3-C, šxv 800x1970 mm, požiarna výplň, čiastočne presklenné, s automatickým prahom so samouzatváračom</t>
  </si>
  <si>
    <t>763569588</t>
  </si>
  <si>
    <t>196</t>
  </si>
  <si>
    <t>611610002902</t>
  </si>
  <si>
    <t>Dvere vnútorné jednokrídlové, šírka 900 mm, výplň DTD doska, povrch CPL laminát, mechanicky odolné plné s automatický prahom</t>
  </si>
  <si>
    <t>1740422015</t>
  </si>
  <si>
    <t>Súče</t>
  </si>
  <si>
    <t>197</t>
  </si>
  <si>
    <t>611610002904</t>
  </si>
  <si>
    <t>Dvere vnútorné jednokrídlové, šírka 900 mm, výplň DTD doska, povrch CPL laminát, mechanicky odolné plné s automatický prahom, so samouzatváračom s požiarnou odolnosťou EW 30/D3-C</t>
  </si>
  <si>
    <t>-831067444</t>
  </si>
  <si>
    <t>198</t>
  </si>
  <si>
    <t>611610002903</t>
  </si>
  <si>
    <t>Dvere vnútorné jednokrídlové, šírka 600 mm, výplň DTD doska, povrch CPL laminát, mechanicky odolné plné, zvukovoizolačné s automatický prahom</t>
  </si>
  <si>
    <t>938588432</t>
  </si>
  <si>
    <t>199</t>
  </si>
  <si>
    <t>766662132</t>
  </si>
  <si>
    <t>Montáž dverového krídla otočného dvojkrídlového poldrážkového, do existujúcej zárubne, vrátane kovania</t>
  </si>
  <si>
    <t>-910465650</t>
  </si>
  <si>
    <t>200</t>
  </si>
  <si>
    <t>611610004311</t>
  </si>
  <si>
    <t>Dvere drevené plné dvojkrídlové, výplň DTD dosky, laminát s automatickým prahom, menšie krídlo fixované dvernou západkou šxv 800+550x1970mm</t>
  </si>
  <si>
    <t>353978826</t>
  </si>
  <si>
    <t>201</t>
  </si>
  <si>
    <t>611610004312</t>
  </si>
  <si>
    <t>Dvere drevené plné dvojkrídlové, výplň DTD dosky, laminát s automatickým prahom, menšie krídlo fixované dvernou západkou šxv 900+550x1970mm, so samouzatváračom, koordinátor zatvárania s požiarnou odolnosťou EW 30/D3-C+KZ</t>
  </si>
  <si>
    <t>1349135574</t>
  </si>
  <si>
    <t>202</t>
  </si>
  <si>
    <t>766694123</t>
  </si>
  <si>
    <t>Montáž parapetnej dosky drevenej šírky nad 300 mm, dĺžky 1600-2600 mm</t>
  </si>
  <si>
    <t>1344268451</t>
  </si>
  <si>
    <t>203</t>
  </si>
  <si>
    <t>611550000701</t>
  </si>
  <si>
    <t>Parapetná doska vnútorná, šírka 800 mm, z drevotriesky laminovanej</t>
  </si>
  <si>
    <t>-91312895</t>
  </si>
  <si>
    <t>"O3" 2,0*1</t>
  </si>
  <si>
    <t>"O4" 2,4*2</t>
  </si>
  <si>
    <t>204</t>
  </si>
  <si>
    <t>766694143</t>
  </si>
  <si>
    <t>Montáž parapetnej dosky plastovej šírky do 300 mm, dĺžky 1600-2600 mm</t>
  </si>
  <si>
    <t>-1166451282</t>
  </si>
  <si>
    <t>205</t>
  </si>
  <si>
    <t>766694144</t>
  </si>
  <si>
    <t>Montáž parapetnej dosky plastovej šírky do 300 mm, dĺžky nad 2600 mm</t>
  </si>
  <si>
    <t>-86638649</t>
  </si>
  <si>
    <t>206</t>
  </si>
  <si>
    <t>611560000401</t>
  </si>
  <si>
    <t>Parapetná doska plastová, šírka 300 mm</t>
  </si>
  <si>
    <t>929513756</t>
  </si>
  <si>
    <t>207</t>
  </si>
  <si>
    <t>611560000801</t>
  </si>
  <si>
    <t>Plastové krytky k vnútorným parapetom plastovým, pár</t>
  </si>
  <si>
    <t>-63851970</t>
  </si>
  <si>
    <t>208</t>
  </si>
  <si>
    <t>766694985</t>
  </si>
  <si>
    <t>Demontáž parapetnej dosky plastovej šírky do 300 mm, dĺžky do 1600 mm, -0,003t</t>
  </si>
  <si>
    <t>-115068703</t>
  </si>
  <si>
    <t>"B5" 1</t>
  </si>
  <si>
    <t>209</t>
  </si>
  <si>
    <t>766694986</t>
  </si>
  <si>
    <t>Demontáž parapetnej dosky plastovej šírky do 300 mm, dĺžky nad 1600 mm, -0,006t</t>
  </si>
  <si>
    <t>-562016778</t>
  </si>
  <si>
    <t>"B5"1</t>
  </si>
  <si>
    <t>210</t>
  </si>
  <si>
    <t>766702111</t>
  </si>
  <si>
    <t>Montáž zárubní obložkových pre dvere jednokrídlové</t>
  </si>
  <si>
    <t>1155288964</t>
  </si>
  <si>
    <t>211</t>
  </si>
  <si>
    <t>611810002701</t>
  </si>
  <si>
    <t>Zárubňa vnútorná obložková, šírka 600-900 mm, výška 1970 mm, DTD doska, povrch CPL laminát, pre stenu hrúbky 60-170 mm, pre jednokrídlové dvere, SAPELI</t>
  </si>
  <si>
    <t>1210704699</t>
  </si>
  <si>
    <t>212</t>
  </si>
  <si>
    <t>998766101</t>
  </si>
  <si>
    <t>Presun hmot pre konštrukcie stolárske v objektoch výšky do 6 m</t>
  </si>
  <si>
    <t>984321619</t>
  </si>
  <si>
    <t>767</t>
  </si>
  <si>
    <t>Konštrukcie doplnkové kovové</t>
  </si>
  <si>
    <t>213</t>
  </si>
  <si>
    <t>767163101</t>
  </si>
  <si>
    <t xml:space="preserve">Montáž zábradlia nerezové </t>
  </si>
  <si>
    <t>-431985200</t>
  </si>
  <si>
    <t>24,67+5,8+1,35</t>
  </si>
  <si>
    <t>214</t>
  </si>
  <si>
    <t>553520001301</t>
  </si>
  <si>
    <t>Zábradlie nerezové s výplňou z bezpečnostného číreho skla kotvené zboku do stropnej dosky, madlo a stĺpiky kruhového prierezu, výška zábradlia 1m</t>
  </si>
  <si>
    <t>-1341445247</t>
  </si>
  <si>
    <t>215</t>
  </si>
  <si>
    <t>767221215</t>
  </si>
  <si>
    <t>Montáž a dodávka ľahkého schodnicové schodiska s oceľovou schodnicou a kamennou nástupnicou a podstupnicou vrátane zábradla 5x159x310</t>
  </si>
  <si>
    <t>1274923443</t>
  </si>
  <si>
    <t>216</t>
  </si>
  <si>
    <t>767221216</t>
  </si>
  <si>
    <t>Montáž a dodávka ľahkého schodnicové schodiska s oceľovou schodnicou a kamennou nástupnicou a podstupnicou vrátane zábradla 2x200x270 vyrovnávacúce schodíky</t>
  </si>
  <si>
    <t>1843346855</t>
  </si>
  <si>
    <t>217</t>
  </si>
  <si>
    <t>767647922</t>
  </si>
  <si>
    <t>Osadenie dverovej mriežky do existujúceho dvrného krídla</t>
  </si>
  <si>
    <t>súb.</t>
  </si>
  <si>
    <t>-980467962</t>
  </si>
  <si>
    <t>218</t>
  </si>
  <si>
    <t>767995108</t>
  </si>
  <si>
    <t>Montáž ostatných atypických kovových stavebných doplnkových konštrukcií nad 500 kg</t>
  </si>
  <si>
    <t>1334404738</t>
  </si>
  <si>
    <t>preklad P5</t>
  </si>
  <si>
    <t>"2xU180" 4*2,60*22,0*2</t>
  </si>
  <si>
    <t>preklad P6</t>
  </si>
  <si>
    <t>"2xU200" 4*3,00*25,3*2</t>
  </si>
  <si>
    <t>219</t>
  </si>
  <si>
    <t>134840000800</t>
  </si>
  <si>
    <t>Tyč oceľová prierezu U 180 mm valcovaná za tepla, ozn. 11 375, podľa EN ISO S235JR</t>
  </si>
  <si>
    <t>-1284421637</t>
  </si>
  <si>
    <t>"2xU180" 4*2,60*22,0*2/1000</t>
  </si>
  <si>
    <t>220</t>
  </si>
  <si>
    <t>134840000900</t>
  </si>
  <si>
    <t>Tyč oceľová prierezu U 200 mm valcovaná za tepla, ozn. 11 375, podľa EN ISO S235JR</t>
  </si>
  <si>
    <t>-1304652968</t>
  </si>
  <si>
    <t>"2xU200" 4*3,00*25,3*2/1000</t>
  </si>
  <si>
    <t>221</t>
  </si>
  <si>
    <t>998767101</t>
  </si>
  <si>
    <t>Presun hmôt pre kovové stavebné doplnkové konštrukcie v objektoch výšky do 6 m</t>
  </si>
  <si>
    <t>227924357</t>
  </si>
  <si>
    <t>769</t>
  </si>
  <si>
    <t>Montáže vzduchotechnických zariadení</t>
  </si>
  <si>
    <t>222</t>
  </si>
  <si>
    <t>769082790</t>
  </si>
  <si>
    <t>Demontáž krycej mriežky hranatej prierezu 0.125-0.355 m2</t>
  </si>
  <si>
    <t>400229385</t>
  </si>
  <si>
    <t>"B9" 1</t>
  </si>
  <si>
    <t>223</t>
  </si>
  <si>
    <t>769082800</t>
  </si>
  <si>
    <t>Demontáž krycej mriežky hranatej prierezu 0.800-1.580 m2</t>
  </si>
  <si>
    <t>1039622619</t>
  </si>
  <si>
    <t>771</t>
  </si>
  <si>
    <t>Podlahy z dlaždíc</t>
  </si>
  <si>
    <t>224</t>
  </si>
  <si>
    <t>771411016</t>
  </si>
  <si>
    <t>Montáž soklíkov z obkladačiek do malty</t>
  </si>
  <si>
    <t>-1991397987</t>
  </si>
  <si>
    <t>"N7"</t>
  </si>
  <si>
    <t>"0.13" 3,845+3,575+0,15*2+1,875+0,9+0,88+5,1+3,12+10,795-1,0-1,45</t>
  </si>
  <si>
    <t>"0.04" (1,27+2,55)*2-0,6</t>
  </si>
  <si>
    <t>"0.05" (2,34+3,0+6,3+3,0+1,26+2,55)</t>
  </si>
  <si>
    <t>"0.14" 77,952-0,9-1,0-1,0-0,9</t>
  </si>
  <si>
    <t>"0.22" 3,22+1,3+0,3+5,2+2,87+6,8-0,9</t>
  </si>
  <si>
    <t>225</t>
  </si>
  <si>
    <t>597640000601</t>
  </si>
  <si>
    <t>Obkladačky keramické soklík</t>
  </si>
  <si>
    <t>-1539191219</t>
  </si>
  <si>
    <t>146,372*0,153 'Přepočítané koeficientom množstva</t>
  </si>
  <si>
    <t>226</t>
  </si>
  <si>
    <t>771551030</t>
  </si>
  <si>
    <t>Montáž podláh z dlaždíc terazzových kladených do malty</t>
  </si>
  <si>
    <t>-652506730</t>
  </si>
  <si>
    <t>227</t>
  </si>
  <si>
    <t>592470000301</t>
  </si>
  <si>
    <t xml:space="preserve">Dlaždica terazzová </t>
  </si>
  <si>
    <t>-1650128625</t>
  </si>
  <si>
    <t>228</t>
  </si>
  <si>
    <t>771571112</t>
  </si>
  <si>
    <t xml:space="preserve">Montáž podláh z dlaždíc keramických do malty </t>
  </si>
  <si>
    <t>1944124253</t>
  </si>
  <si>
    <t>"0.22" 19,85</t>
  </si>
  <si>
    <t>229</t>
  </si>
  <si>
    <t>597740001201</t>
  </si>
  <si>
    <t xml:space="preserve">Dlaždice keramické </t>
  </si>
  <si>
    <t>-1578100030</t>
  </si>
  <si>
    <t>365,43*1,02 'Přepočítané koeficientom množstva</t>
  </si>
  <si>
    <t>230</t>
  </si>
  <si>
    <t>998771101</t>
  </si>
  <si>
    <t>Presun hmôt pre podlahy z dlaždíc v objektoch výšky do 6m</t>
  </si>
  <si>
    <t>-2099848030</t>
  </si>
  <si>
    <t>781</t>
  </si>
  <si>
    <t>Obklady</t>
  </si>
  <si>
    <t>231</t>
  </si>
  <si>
    <t>781445205</t>
  </si>
  <si>
    <t xml:space="preserve">Montáž obkladov vnútor. stien z obkladačiek kladených do tmelu flexibilného </t>
  </si>
  <si>
    <t>-1288391342</t>
  </si>
  <si>
    <t>"N8"</t>
  </si>
  <si>
    <t>"0.12" (16,6+3,12+16,6+0,67+0,8)*2,15-1,0*2-2,0*0,825-2,38*2,15</t>
  </si>
  <si>
    <t>"0.23" ((4,75+6,13)*2+0,65*4)*2,15-2,4*0,85*2-2,38*2,15-1,83*0,85*2</t>
  </si>
  <si>
    <t>"0.05" (0,6+1,2+0,6)*1,5</t>
  </si>
  <si>
    <t>232</t>
  </si>
  <si>
    <t>597640000601.1</t>
  </si>
  <si>
    <t>Keramický obklad</t>
  </si>
  <si>
    <t>-648524839</t>
  </si>
  <si>
    <t>116,148*1,02 'Přepočítané koeficientom množstva</t>
  </si>
  <si>
    <t>233</t>
  </si>
  <si>
    <t>781731030</t>
  </si>
  <si>
    <t>Montáž obkladov vonk. stien z obkladačiek tehlových kladených do malty veľ. 290 x 65 mm</t>
  </si>
  <si>
    <t>1888506673</t>
  </si>
  <si>
    <t>234</t>
  </si>
  <si>
    <t>596360000100</t>
  </si>
  <si>
    <t>Obkladový pásik tehlový POROTHERM Terca Standard Agate, rozmer 210x65x23 mm, rovný</t>
  </si>
  <si>
    <t>-865796239</t>
  </si>
  <si>
    <t>15,385*59,16 'Přepočítané koeficientom množstva</t>
  </si>
  <si>
    <t>235</t>
  </si>
  <si>
    <t>998781101</t>
  </si>
  <si>
    <t>Presun hmôt pre obklady keramické v objektoch výšky do 6 m</t>
  </si>
  <si>
    <t>-1857528783</t>
  </si>
  <si>
    <t>783</t>
  </si>
  <si>
    <t>Nátery</t>
  </si>
  <si>
    <t>236</t>
  </si>
  <si>
    <t>783122210</t>
  </si>
  <si>
    <t>Nátery oceľ.konštr. syntet. na vzduchu schnúce ťažkých A jednonás. 2x s emailovaním - 105μm</t>
  </si>
  <si>
    <t>CS CENEKON 2018 01</t>
  </si>
  <si>
    <t>-1004638218</t>
  </si>
  <si>
    <t>237</t>
  </si>
  <si>
    <t>783122710</t>
  </si>
  <si>
    <t>Nátery oceľ.konštr. syntetické na vzduchu schnúce ťažkých A základné - 35μm</t>
  </si>
  <si>
    <t>-362846246</t>
  </si>
  <si>
    <t>"D2" 1*(2,02+0,90+2,02)*(0,16+2*0,05)</t>
  </si>
  <si>
    <t>"D5" 1*(2,02+0,70+2,02)*(0,10+2*0,05)</t>
  </si>
  <si>
    <t>"D6" 1*(2,02+1,45+2,02)*(0,10+2*0,05)</t>
  </si>
  <si>
    <t>"D7" 1*(2,02+1,55+2,02)*(0,10+2*0,05)</t>
  </si>
  <si>
    <t>238</t>
  </si>
  <si>
    <t>783812110</t>
  </si>
  <si>
    <t>Nátery olejové farby bielej omietok stien dvojnás. 1x email a 2x plným tmel.</t>
  </si>
  <si>
    <t>-253500220</t>
  </si>
  <si>
    <t>"0.13" (3,845+3,575+0,15*2+1,875+0,9+0,88+5,1+3,12+10,795)*1,5-1,0*1,5-1,45*1,5</t>
  </si>
  <si>
    <t>"0.04" (1,27+2,55)*2*1,5-0,6*1,5</t>
  </si>
  <si>
    <t>"0.14" (77,952*1,8)-2,0*0,85-14,5*1,8-0,8*1,8-0,9*1,8-0,9*1,8-3,8*0,48*4+(0,4+0,3)*2*1,8*4</t>
  </si>
  <si>
    <t>"0.22" (3,22+1,3+0,3+5,2+2,87+6,8)*1,5-0,9*1,5</t>
  </si>
  <si>
    <t>784</t>
  </si>
  <si>
    <t>Maľby</t>
  </si>
  <si>
    <t>239</t>
  </si>
  <si>
    <t>784410100</t>
  </si>
  <si>
    <t>Penetrovanie jednonásobné jemnozrnných podkladov výšky do 3,80 m</t>
  </si>
  <si>
    <t>-108902317</t>
  </si>
  <si>
    <t>maľba strop 0.04, 0.05, 0.12, 0.13, 0.14, 0.15, 0.22, 0.23</t>
  </si>
  <si>
    <t>3,22+18,26+52,50+35,29+226,18+10,6+19,85+31,61</t>
  </si>
  <si>
    <t>maľba steny</t>
  </si>
  <si>
    <t>"0.04" (1,27+2,55)*2*2-0,7*2,0</t>
  </si>
  <si>
    <t>"0.05" (2,34+3,0+6,3+3,0+1,26+2,55)*3,5+(0,6+1,2+0,6)*3,0</t>
  </si>
  <si>
    <t>"0.12" (16,6+3,12+15,8+0,67+0,8)*3,10-1,0*2-1,6*0,85*5-1,2*2,32-2,38*2,15-2,0*0,825</t>
  </si>
  <si>
    <t>"0.13" 30,35*3,1-1,0*2,0*3-1,45*2,0</t>
  </si>
  <si>
    <t>"0.14" 77,952*3,19+(0,4+0,3)*2*4-2,0*0,825-1,45*2,08-0,9*2-1,0*2*2-3,8*1,65*4-0,9*2-2,4*0,85*2</t>
  </si>
  <si>
    <t>"0.15"(2,46+4,19)*2*3,19-1,0*2,0</t>
  </si>
  <si>
    <t>"0.22" (3,22+1,3+0,3+5,2+2,87+6,8)*3,33-0,9*2-1,7*1,65</t>
  </si>
  <si>
    <t>"0.23" (4,75+6,13)*2*3,19-2,38*2,15-2,4*0,85*2</t>
  </si>
  <si>
    <t>240</t>
  </si>
  <si>
    <t>784452271</t>
  </si>
  <si>
    <t>Maľby z maliarskych zmesí Primalex, Farmal, ručne nanášané dvojnásobné základné na podklad jemnozrnný výšky do 3,80 m</t>
  </si>
  <si>
    <t>1640450735</t>
  </si>
  <si>
    <t>penetrácia-olej_náter-keramický_obklad</t>
  </si>
  <si>
    <t>SO 01.3 - Elektroinštalácia</t>
  </si>
  <si>
    <t>M - Práce a dodávky M</t>
  </si>
  <si>
    <t xml:space="preserve">    21-M - Elektromontáže</t>
  </si>
  <si>
    <t xml:space="preserve">    22-M - Montáže oznamovacích a zabezpečovacích zariadení</t>
  </si>
  <si>
    <t>HZS - Hodinové zúčtovacie sadzby</t>
  </si>
  <si>
    <t>388793001</t>
  </si>
  <si>
    <t>Zaťahovanie kábelovodu 1x HDPE do 12 mm, miestna. sieť</t>
  </si>
  <si>
    <t>1794868358</t>
  </si>
  <si>
    <t>345710009000</t>
  </si>
  <si>
    <t>Rúrka ohybná vlnitá pancierová PVC-U, FXP DN 16</t>
  </si>
  <si>
    <t>1747503812</t>
  </si>
  <si>
    <t>388793014</t>
  </si>
  <si>
    <t>Zaťahovanie kábelovodu 1x HDPE nad 12 mm do obsadenej trasy , miestna sieť</t>
  </si>
  <si>
    <t>-547276010</t>
  </si>
  <si>
    <t>345710009300</t>
  </si>
  <si>
    <t>Rúrka ohybná vlnitá pancierová PVC-U, FXP DN 32</t>
  </si>
  <si>
    <t>-1220758154</t>
  </si>
  <si>
    <t>974032872</t>
  </si>
  <si>
    <t xml:space="preserve">Vytváranie drážok ručným drážkovačom v nepálených tehlách (Ytong, Porfix, ...) hĺbky do 30 mm, š. do 70 mm,  -0,00045t</t>
  </si>
  <si>
    <t>-1398991500</t>
  </si>
  <si>
    <t>Práce a dodávky M</t>
  </si>
  <si>
    <t>21-M</t>
  </si>
  <si>
    <t>Elektromontáže</t>
  </si>
  <si>
    <t>210010101</t>
  </si>
  <si>
    <t>Lišta elektroinštalačná z PH typ L 20, uložená pevne, preťahovacia</t>
  </si>
  <si>
    <t>1668869541</t>
  </si>
  <si>
    <t>345750065100</t>
  </si>
  <si>
    <t>Lišta hranatá z PVC, LHD 40X20 mm, KOPOS</t>
  </si>
  <si>
    <t>1331861265</t>
  </si>
  <si>
    <t>210010301</t>
  </si>
  <si>
    <t>Krabica prístrojová bez zapojenia (1901, KP 68, KZ 3)</t>
  </si>
  <si>
    <t>1552298612</t>
  </si>
  <si>
    <t>345410002400</t>
  </si>
  <si>
    <t>Krabica univerzálna z PVC pod omietku KU 68-1901,Dxh 73x42 mm, KOPOS</t>
  </si>
  <si>
    <t>-1327038293</t>
  </si>
  <si>
    <t>210010321</t>
  </si>
  <si>
    <t>Krabica (1903, KR 68) odbočná s viečkom, svorkovnicou vrátane zapojenia, kruhová</t>
  </si>
  <si>
    <t>1430110093</t>
  </si>
  <si>
    <t>345410002600</t>
  </si>
  <si>
    <t>Krabica univerzálna z PVC s viečkom a svorkovnicou pod omietku KU 68-1903, Dxh 73x42 mm, KOPOS</t>
  </si>
  <si>
    <t>-1637621152</t>
  </si>
  <si>
    <t>210020133</t>
  </si>
  <si>
    <t>Káblový rošt šírky 400 mm, pre voľné i pevné uloženie káblov</t>
  </si>
  <si>
    <t>-949405000</t>
  </si>
  <si>
    <t>345760001600</t>
  </si>
  <si>
    <t>Rošt s priečkou pozinkovaný NIEDAX Rz 60/400 dĺžka 3 m</t>
  </si>
  <si>
    <t>1277043207</t>
  </si>
  <si>
    <t>210110001</t>
  </si>
  <si>
    <t>Jednopólový spínač - radenie 1, nástenný pre prostredie obyčajné alebo vlhké vrátane zapojenia</t>
  </si>
  <si>
    <t>1741307323</t>
  </si>
  <si>
    <t>345340003000</t>
  </si>
  <si>
    <t>Spínač PRAKTIK jednopolový nástenný IP 44, ABB</t>
  </si>
  <si>
    <t>646084971</t>
  </si>
  <si>
    <t>374410010100</t>
  </si>
  <si>
    <t>Spínač 1-pólový rad. 1, 10A - 250V, LOGUS 90</t>
  </si>
  <si>
    <t>-1420908474</t>
  </si>
  <si>
    <t>210110003</t>
  </si>
  <si>
    <t xml:space="preserve">Sériový spínač (prepínač) -  radenie 5, nástenný pre prostredie obyčajné alebo vlhké vrátane zapojenia</t>
  </si>
  <si>
    <t>-1789564419</t>
  </si>
  <si>
    <t>345330000200</t>
  </si>
  <si>
    <t>Prepínač CALSSIC do vlhka 3553-05629 radenie 5, IP44, ABB</t>
  </si>
  <si>
    <t>1450741021</t>
  </si>
  <si>
    <t>374410011700</t>
  </si>
  <si>
    <t>Spínač sériový rad. 5, 10A - 250V, LOGUS 90</t>
  </si>
  <si>
    <t>1423106785</t>
  </si>
  <si>
    <t>210110004</t>
  </si>
  <si>
    <t>Striedavý spínač (prepínač) - radenie 6, nástenný pre prostredie obyčajné alebo vlhké vrátane zapojenia</t>
  </si>
  <si>
    <t>1626685047</t>
  </si>
  <si>
    <t>345330000400</t>
  </si>
  <si>
    <t>Prepínač CLASSIC 3553-06289 B1 radenie 6, IP20, ABB</t>
  </si>
  <si>
    <t>1957819634</t>
  </si>
  <si>
    <t>210110043</t>
  </si>
  <si>
    <t>Spínač polozapustený a zapustený vrátane zapojenia sériový prep.stried. - radenie 5 A</t>
  </si>
  <si>
    <t>-1223220005</t>
  </si>
  <si>
    <t>345320001700</t>
  </si>
  <si>
    <t>Vypínač sériový striedavý DS-1211 5A radenie 5A</t>
  </si>
  <si>
    <t>-1448303310</t>
  </si>
  <si>
    <t>210110093</t>
  </si>
  <si>
    <t>Spínač tlačidlový pre nástennú montáž - STOP.</t>
  </si>
  <si>
    <t>422335050</t>
  </si>
  <si>
    <t>210110212</t>
  </si>
  <si>
    <t>Montáž prepínača COM3 pre ovládanie VZT zariadenia. Prepinač je dodávka VZT.</t>
  </si>
  <si>
    <t>1259745010</t>
  </si>
  <si>
    <t>210110501</t>
  </si>
  <si>
    <t>Vypínač vačkový S25JP, IP65</t>
  </si>
  <si>
    <t>181974021</t>
  </si>
  <si>
    <t>358120001600</t>
  </si>
  <si>
    <t>Spínač vačkový S25JP, IP65</t>
  </si>
  <si>
    <t>-1856506453</t>
  </si>
  <si>
    <t>210111021</t>
  </si>
  <si>
    <t>Domová zásuvka v krabici obyč. alebo do vlhka, vrátane zapojenia 10/16 A 250 V 2P + Z</t>
  </si>
  <si>
    <t>-192484586</t>
  </si>
  <si>
    <t>345510002100</t>
  </si>
  <si>
    <t>Zásuvka ŠTANDARD 4FN 15044 do vlhka</t>
  </si>
  <si>
    <t>236375199</t>
  </si>
  <si>
    <t>345510001900</t>
  </si>
  <si>
    <t>Zásuvka ŠTANDARD 4FN 15037 BM jednoduchá, TESLA</t>
  </si>
  <si>
    <t>14727641</t>
  </si>
  <si>
    <t>345510002000</t>
  </si>
  <si>
    <t>Zásuvka ŠTANDARD 4FN 15038 BM dvojitá, TESLA</t>
  </si>
  <si>
    <t>-54127810</t>
  </si>
  <si>
    <t>210120402</t>
  </si>
  <si>
    <t>Istič vzduchový jednopólový + N do 40 A</t>
  </si>
  <si>
    <t>1513160501</t>
  </si>
  <si>
    <t>358220006700</t>
  </si>
  <si>
    <t>Istič TX3 1P, charakteristika B, 10 A, 10000 A/10 kA, 1 modul, LEGRAND</t>
  </si>
  <si>
    <t>491154510</t>
  </si>
  <si>
    <t>210120404</t>
  </si>
  <si>
    <t>Istič vzduchový trojpólový do 63 A</t>
  </si>
  <si>
    <t>-694695450</t>
  </si>
  <si>
    <t>358220046300</t>
  </si>
  <si>
    <t>Istič TX3 3P, charakteristika B, 25 A, 10000 A/10 kA, 3 moduly, LEGRAND</t>
  </si>
  <si>
    <t>-1526634356</t>
  </si>
  <si>
    <t>210120410</t>
  </si>
  <si>
    <t>Prúdové chrániče dvojpólové 16 - 80 A</t>
  </si>
  <si>
    <t>1132877147</t>
  </si>
  <si>
    <t>358230015500</t>
  </si>
  <si>
    <t>Prúdový chránič s nadprúdovou ochranou OLI-16B-1N-030AC, 2P, 16 A, charakteristika B, 10 Ka, OEZ</t>
  </si>
  <si>
    <t>1825765757</t>
  </si>
  <si>
    <t>210120411</t>
  </si>
  <si>
    <t>Prúdové chrániče štvorpólové 25 - 80 A</t>
  </si>
  <si>
    <t>-783026031</t>
  </si>
  <si>
    <t>358230017300</t>
  </si>
  <si>
    <t>Prúdový chránič RX3 4P, 25 A, 30 mA, typ AC, 4 moduly, LEGRAND</t>
  </si>
  <si>
    <t>263740978</t>
  </si>
  <si>
    <t>210201510</t>
  </si>
  <si>
    <t>Zapojenie svietidla 1x svetelný zdroj, núdzového, LED - núdzový režim</t>
  </si>
  <si>
    <t>-527790607</t>
  </si>
  <si>
    <t>348150000500</t>
  </si>
  <si>
    <t>Svietidlo núdzové nástenné so svetelným zdrojom LED 1x3,2W, 360x140 mm, 1 hod., IP22, len núdzový režim</t>
  </si>
  <si>
    <t>2066839691</t>
  </si>
  <si>
    <t>210203040</t>
  </si>
  <si>
    <t>Montáž a zapojenie stropného LED svietidla 3-18 W</t>
  </si>
  <si>
    <t>931188344</t>
  </si>
  <si>
    <t>348120002800</t>
  </si>
  <si>
    <t>LED svietidlo studená biela 40W.</t>
  </si>
  <si>
    <t>-425921139</t>
  </si>
  <si>
    <t>210220001</t>
  </si>
  <si>
    <t>Uzemňovacie vedenie na povrchu FeZn drôt zvodový Ø 8-10</t>
  </si>
  <si>
    <t>1790151965</t>
  </si>
  <si>
    <t>354410054800</t>
  </si>
  <si>
    <t>Drôt bleskozvodový FeZn, d 10 mm</t>
  </si>
  <si>
    <t>-1490023790</t>
  </si>
  <si>
    <t>210220020</t>
  </si>
  <si>
    <t>Uzemňovacie vedenie v zemi FeZn vrátane izolácie spojov</t>
  </si>
  <si>
    <t>1404684120</t>
  </si>
  <si>
    <t>354410058800</t>
  </si>
  <si>
    <t>Pásovina uzemňovacia FeZn 30 x 4 mm</t>
  </si>
  <si>
    <t>1815212390</t>
  </si>
  <si>
    <t>210220241</t>
  </si>
  <si>
    <t>Svorka FeZn krížová SK a diagonálna krížová DKS</t>
  </si>
  <si>
    <t>-1398047783</t>
  </si>
  <si>
    <t>354410002500</t>
  </si>
  <si>
    <t>Svorka FeZn krížová označenie SK</t>
  </si>
  <si>
    <t>1211495815</t>
  </si>
  <si>
    <t>210220246</t>
  </si>
  <si>
    <t>Svorka FeZn na odkvapový žľab SO</t>
  </si>
  <si>
    <t>2037861661</t>
  </si>
  <si>
    <t>354410004200</t>
  </si>
  <si>
    <t>Svorka FeZn odkvapová označenie SO</t>
  </si>
  <si>
    <t>-1015507997</t>
  </si>
  <si>
    <t>210220247</t>
  </si>
  <si>
    <t>Svorka FeZn skúšobná SZ</t>
  </si>
  <si>
    <t>599730944</t>
  </si>
  <si>
    <t>354410004300</t>
  </si>
  <si>
    <t>Svorka FeZn skúšobná označenie SZ</t>
  </si>
  <si>
    <t>68127007</t>
  </si>
  <si>
    <t>210220248</t>
  </si>
  <si>
    <t xml:space="preserve">Svorka FeZn na potrubie ST01-09  1/2"- 4"</t>
  </si>
  <si>
    <t>1426654533</t>
  </si>
  <si>
    <t>354410004800</t>
  </si>
  <si>
    <t>Svorka FeZn na 3/4" potrubie označenie ST 02</t>
  </si>
  <si>
    <t>436153824</t>
  </si>
  <si>
    <t>210220253</t>
  </si>
  <si>
    <t>Svorka FeZn uzemňovacia SR03</t>
  </si>
  <si>
    <t>2058787015</t>
  </si>
  <si>
    <t>354410000900</t>
  </si>
  <si>
    <t>Svorka FeZn uzemňovacia označenie SR 03 A</t>
  </si>
  <si>
    <t>1984220381</t>
  </si>
  <si>
    <t>210220800</t>
  </si>
  <si>
    <t xml:space="preserve">Uzemňovacie vedenie na povrchu  AlMgSi  drôt zvodový Ø 8-10</t>
  </si>
  <si>
    <t>-521830285</t>
  </si>
  <si>
    <t>354410064200</t>
  </si>
  <si>
    <t>Drôt bleskozvodový zliatina AlMgSi, d 8 mm, Al</t>
  </si>
  <si>
    <t>1142001920</t>
  </si>
  <si>
    <t>210222040</t>
  </si>
  <si>
    <t>Svorka na potrubie "BERNARD" vrátane pásika Cu, pre vonkajšie práce</t>
  </si>
  <si>
    <t>-176472854</t>
  </si>
  <si>
    <t>354410006200</t>
  </si>
  <si>
    <t>Svorka uzemňovacia Bernard ZSA 16</t>
  </si>
  <si>
    <t>1204733969</t>
  </si>
  <si>
    <t>354410066900</t>
  </si>
  <si>
    <t>Páska CU, bleskozvodný a uzemňovací materiál, dĺžka 0,5 m</t>
  </si>
  <si>
    <t>1550050055</t>
  </si>
  <si>
    <t>210293101</t>
  </si>
  <si>
    <t>Výmena liatinových podpier PV 21</t>
  </si>
  <si>
    <t>-703424819</t>
  </si>
  <si>
    <t>354410035100</t>
  </si>
  <si>
    <t>Podpera vedenia FeZn na ploché strechy označenie PV 21 betonová</t>
  </si>
  <si>
    <t>1934995606</t>
  </si>
  <si>
    <t>210800107</t>
  </si>
  <si>
    <t>Kábel medený uložený voľne CYKY 450/750 V 3x1,5</t>
  </si>
  <si>
    <t>-422396289</t>
  </si>
  <si>
    <t>341110000700</t>
  </si>
  <si>
    <t>Kábel medený CYKY 3x1,5 mm2</t>
  </si>
  <si>
    <t>398981295</t>
  </si>
  <si>
    <t>341610014300</t>
  </si>
  <si>
    <t>Kábel medený bezhalogenový N2XH 3x1,5 mm2</t>
  </si>
  <si>
    <t>-226154797</t>
  </si>
  <si>
    <t>210800121</t>
  </si>
  <si>
    <t>Kábel medený uložený voľne CYKY 450/750 V 5x4</t>
  </si>
  <si>
    <t>818534674</t>
  </si>
  <si>
    <t>341610017000</t>
  </si>
  <si>
    <t>Kábel medený bezhalogenový N2XH 5x4 mm2</t>
  </si>
  <si>
    <t>-1498584816</t>
  </si>
  <si>
    <t>210800140</t>
  </si>
  <si>
    <t>Kábel medený uložený pevne CYKY 450/750 V 2x1,5</t>
  </si>
  <si>
    <t>2032115988</t>
  </si>
  <si>
    <t>341610013700</t>
  </si>
  <si>
    <t>Kábel medený bezhalogenový N2XH 2x1,5 mm2</t>
  </si>
  <si>
    <t>478735053</t>
  </si>
  <si>
    <t>210800147</t>
  </si>
  <si>
    <t>Kábel medený uložený pevne CYKY 450/750 V 3x2,5</t>
  </si>
  <si>
    <t>-405389110</t>
  </si>
  <si>
    <t>341610014400</t>
  </si>
  <si>
    <t>Kábel medený bezhalogenový N2XH 3x2,5 mm2</t>
  </si>
  <si>
    <t>580940909</t>
  </si>
  <si>
    <t>210800158</t>
  </si>
  <si>
    <t>Kábel medený uložený pevne CYKY 450/750 V 5x1,5</t>
  </si>
  <si>
    <t>56427369</t>
  </si>
  <si>
    <t>341610016800</t>
  </si>
  <si>
    <t>Kábel medený bezhalogenový N2XH 5x1,5 mm2</t>
  </si>
  <si>
    <t>632662999</t>
  </si>
  <si>
    <t>210800628</t>
  </si>
  <si>
    <t xml:space="preserve">Vodič medený uložený pevne H07V-K (CYA)  450/750 V 6</t>
  </si>
  <si>
    <t>-763093385</t>
  </si>
  <si>
    <t>341110011400</t>
  </si>
  <si>
    <t>Kábel medený CY 6 mm2</t>
  </si>
  <si>
    <t>-1992380412</t>
  </si>
  <si>
    <t>210802332</t>
  </si>
  <si>
    <t xml:space="preserve">Kábel medený uložený pevne H05VV-F (CYSY) 300/500 V  5x4</t>
  </si>
  <si>
    <t>-376835016</t>
  </si>
  <si>
    <t>341310035800</t>
  </si>
  <si>
    <t>Kábel medený flexibilný gumený H07RN-F 5x4 mm2</t>
  </si>
  <si>
    <t>776719053</t>
  </si>
  <si>
    <t>2109609061</t>
  </si>
  <si>
    <t>Demontáž do sute - spínač tlačidlový, STOP.</t>
  </si>
  <si>
    <t>-1012961009</t>
  </si>
  <si>
    <t>210960981</t>
  </si>
  <si>
    <t xml:space="preserve">Demontáž - vypínač vačkový S 25V 01 - PO-Pl   -0,00020 t</t>
  </si>
  <si>
    <t>-1503160812</t>
  </si>
  <si>
    <t>210961071</t>
  </si>
  <si>
    <t xml:space="preserve">Demontáž do sute - domová zásuvka v krabici pre vonkajšie prostredie 10/16 A 250 V 2P + Z   -0,00007 t</t>
  </si>
  <si>
    <t>380476762</t>
  </si>
  <si>
    <t>MV</t>
  </si>
  <si>
    <t>Murárske výpomoci</t>
  </si>
  <si>
    <t>%</t>
  </si>
  <si>
    <t>-242782603</t>
  </si>
  <si>
    <t>PM</t>
  </si>
  <si>
    <t>Podružný materiál</t>
  </si>
  <si>
    <t>-864274858</t>
  </si>
  <si>
    <t>PPV</t>
  </si>
  <si>
    <t>Podiel pridružených výkonov</t>
  </si>
  <si>
    <t>-566911776</t>
  </si>
  <si>
    <t>22-M</t>
  </si>
  <si>
    <t>Montáže oznamovacích a zabezpečovacích zariadení</t>
  </si>
  <si>
    <t>220260103</t>
  </si>
  <si>
    <t>Krabicový rozvod. Acidur, upev.na podklad alebo do priprav.lôžka,zapojenie,od- a zaviečk.so 4 vývodmi</t>
  </si>
  <si>
    <t>1740527122</t>
  </si>
  <si>
    <t>384290000200</t>
  </si>
  <si>
    <t>Krabica SCAME 686.205, rozmer 120x80x50 mm</t>
  </si>
  <si>
    <t>-1858002340</t>
  </si>
  <si>
    <t>220511002</t>
  </si>
  <si>
    <t>Montáž zásuvky 2xRJ45 pod omietku</t>
  </si>
  <si>
    <t>-1097224982</t>
  </si>
  <si>
    <t>383150003800</t>
  </si>
  <si>
    <t>Zásuvka podpovrchová KOMPAKT, 2xRJ45/s, Cat.5e</t>
  </si>
  <si>
    <t>-368901628</t>
  </si>
  <si>
    <t>220511031</t>
  </si>
  <si>
    <t>Kábel v rúrkach.</t>
  </si>
  <si>
    <t>1028500914</t>
  </si>
  <si>
    <t>341230000800</t>
  </si>
  <si>
    <t>Kábel medený dátový FTP 4x2x0,5 mm2</t>
  </si>
  <si>
    <t>1150373690</t>
  </si>
  <si>
    <t>1245554666</t>
  </si>
  <si>
    <t>-1309483092</t>
  </si>
  <si>
    <t>1281755368</t>
  </si>
  <si>
    <t>HZS</t>
  </si>
  <si>
    <t>Hodinové zúčtovacie sadzby</t>
  </si>
  <si>
    <t>HZS000211</t>
  </si>
  <si>
    <t>Stavebno montážne práce - zhotovenie prestupov v murive.</t>
  </si>
  <si>
    <t>hod</t>
  </si>
  <si>
    <t>512</t>
  </si>
  <si>
    <t>-272558045</t>
  </si>
  <si>
    <t>HZS000212</t>
  </si>
  <si>
    <t>Stavebno montážne práce - demontáž pôvodných silnoprúdových rozvodov, prvkov a zariadení.</t>
  </si>
  <si>
    <t>-1292566564</t>
  </si>
  <si>
    <t>HZS000213</t>
  </si>
  <si>
    <t>Stavebno montážne práce - práce v rozvádzači HR.</t>
  </si>
  <si>
    <t>-780446659</t>
  </si>
  <si>
    <t>HZS000311</t>
  </si>
  <si>
    <t>Stavebno montážne práce - zaistenie vypnutého stavu.</t>
  </si>
  <si>
    <t>1088146157</t>
  </si>
  <si>
    <t>HZS000314</t>
  </si>
  <si>
    <t>Stavebno montážne práce najnáročnejšie na odbornosť - prehliadky pracoviska a revízie.</t>
  </si>
  <si>
    <t>-1401909525</t>
  </si>
  <si>
    <t>SO 01.4 - Zdravotechnika</t>
  </si>
  <si>
    <t>Ing. Ján Bátor</t>
  </si>
  <si>
    <t>Bc. Marek Kovačic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</si>
  <si>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</si>
  <si>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</si>
  <si>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</si>
  <si>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 xml:space="preserve">    36-M - Montáž prevádzkových, meracích a regulačných zariadení</t>
  </si>
  <si>
    <t>974031164</t>
  </si>
  <si>
    <t xml:space="preserve">Vysekávanie rýh v akomkoľvek murive tehlovom na akúkoľvek maltu do hĺbky 150 mm a š. do 150 mm,  -0,04000t</t>
  </si>
  <si>
    <t>-1251122618</t>
  </si>
  <si>
    <t>1648499076</t>
  </si>
  <si>
    <t>979089612</t>
  </si>
  <si>
    <t>Poplatok za skladovanie - iné odpady zo stavieb a demolácií (17 09), ostatné</t>
  </si>
  <si>
    <t>1841353430</t>
  </si>
  <si>
    <t>713482111</t>
  </si>
  <si>
    <t>Montáž trubíc z PE, hr.do 10 mm,vnút.priemer do 38 mm</t>
  </si>
  <si>
    <t>-795410248</t>
  </si>
  <si>
    <t>283310002900</t>
  </si>
  <si>
    <t>Izolačná PE trubica TUBOLIT DG 22x13 mm (d potrubia x hr. izolácie), nadrezaná</t>
  </si>
  <si>
    <t>-271575986</t>
  </si>
  <si>
    <t>283310003100</t>
  </si>
  <si>
    <t>Izolačná PE trubica TUBOLIT DG 28x13 mm (d potrubia x hr. izolácie), nadrezaná</t>
  </si>
  <si>
    <t>1448800304</t>
  </si>
  <si>
    <t>283310003200</t>
  </si>
  <si>
    <t>Izolačná PE trubica TUBOLIT DG 32x13 mm (d potrubia x hr. izolácie), nadrezaná</t>
  </si>
  <si>
    <t>-2145135722</t>
  </si>
  <si>
    <t>713482131</t>
  </si>
  <si>
    <t>Montáž trubíc z PE, hr.30 mm,vnút.priemer do 38 mm</t>
  </si>
  <si>
    <t>1992867728</t>
  </si>
  <si>
    <t>283310006200</t>
  </si>
  <si>
    <t>Izolačná PE trubica TUBOLIT DG 22x30 mm (d potrubia x hr. izolácie), rozrezaná</t>
  </si>
  <si>
    <t>1031462097</t>
  </si>
  <si>
    <t>1212040289</t>
  </si>
  <si>
    <t>721</t>
  </si>
  <si>
    <t>Zdravotechnika - vnútorná kanalizácia</t>
  </si>
  <si>
    <t>721170905</t>
  </si>
  <si>
    <t>Oprava odpadového potrubia novodurového vsadenie odbočky do potrubia D 50</t>
  </si>
  <si>
    <t>1539394356</t>
  </si>
  <si>
    <t>721170909</t>
  </si>
  <si>
    <t>Oprava odpadového potrubia novodurového vsadenie odbočky do potrubia D 110, D 114</t>
  </si>
  <si>
    <t>-1373210811</t>
  </si>
  <si>
    <t>721171803</t>
  </si>
  <si>
    <t xml:space="preserve">Demontáž potrubia z novodurových rúr odpadového alebo pripojovacieho do D75,  -0,00210 t</t>
  </si>
  <si>
    <t>-1865703800</t>
  </si>
  <si>
    <t>721172206</t>
  </si>
  <si>
    <t>Montáž odpadového HT potrubia vodorovného DN 50 (vrátane tvaroviek)</t>
  </si>
  <si>
    <t>4815202</t>
  </si>
  <si>
    <t>286140037400</t>
  </si>
  <si>
    <t>HT rúra hrdlová DN 50 dĺ. 1 m PP systém pre rozvod vnútorného odpadu, PIPELIFE (vrátane tvaroviek)</t>
  </si>
  <si>
    <t>-935882201</t>
  </si>
  <si>
    <t>721172233</t>
  </si>
  <si>
    <t>Montáž odpadového HT potrubia zvislého DN 100 (vrátane tvaroviek)</t>
  </si>
  <si>
    <t>-163704873</t>
  </si>
  <si>
    <t>286140038600</t>
  </si>
  <si>
    <t>HT rúra hrdlová DN 100 dĺ. 1 m PP systém pre rozvod vnútorného odpadu, PIPELIFE (vrátane tvaroviek)</t>
  </si>
  <si>
    <t>550253907</t>
  </si>
  <si>
    <t>721220801</t>
  </si>
  <si>
    <t xml:space="preserve">Demontáž zápachovej uzávierky do DN 70,  -0,00310t</t>
  </si>
  <si>
    <t>1089770843</t>
  </si>
  <si>
    <t>721290015</t>
  </si>
  <si>
    <t>Montáž privzdušňovacieho ventilu podomietkového</t>
  </si>
  <si>
    <t>-451722112</t>
  </si>
  <si>
    <t>55161000100.1</t>
  </si>
  <si>
    <t>Privzdušňovacia hlavica podomietková HL905.0</t>
  </si>
  <si>
    <t>52277493</t>
  </si>
  <si>
    <t>721290111</t>
  </si>
  <si>
    <t>Ostatné - skúška tesnosti kanalizácie v objektoch vodou do DN 125</t>
  </si>
  <si>
    <t>-1648614515</t>
  </si>
  <si>
    <t>998721101</t>
  </si>
  <si>
    <t>Presun hmôt pre vnútornú kanalizáciu v objektoch výšky do 6 m</t>
  </si>
  <si>
    <t>536564072</t>
  </si>
  <si>
    <t>722</t>
  </si>
  <si>
    <t>Zdravotechnika - vnútorný vodovod</t>
  </si>
  <si>
    <t>722.250045.E</t>
  </si>
  <si>
    <t>Demontáž nástenného hydrantu D25</t>
  </si>
  <si>
    <t>-1203237441</t>
  </si>
  <si>
    <t>722130801</t>
  </si>
  <si>
    <t xml:space="preserve">Demontáž potrubia z oceľových rúrok závitových do DN 25,  -0,00213t</t>
  </si>
  <si>
    <t>-743936786</t>
  </si>
  <si>
    <t>722131314</t>
  </si>
  <si>
    <t>Potrubie z uhlíkovej ocele pozinkované, rúry Geberit Mapress d22x1,5mm</t>
  </si>
  <si>
    <t>-1886713497</t>
  </si>
  <si>
    <t>722131315</t>
  </si>
  <si>
    <t>Potrubie z uhlíkovej ocele pozinkované, rúry Geberit Mapress d28x1,5mm</t>
  </si>
  <si>
    <t>-211315743</t>
  </si>
  <si>
    <t>722131316</t>
  </si>
  <si>
    <t>Potrubie z uhlíkovej ocele pozinkované, rúry Geberit Mapress d35x1,5mm</t>
  </si>
  <si>
    <t>-1920385261</t>
  </si>
  <si>
    <t>722131915</t>
  </si>
  <si>
    <t>Oprava vodovodného potrubia závitového vsadenie odbočky do potrubia DN 40</t>
  </si>
  <si>
    <t>1098131180</t>
  </si>
  <si>
    <t>722220851</t>
  </si>
  <si>
    <t xml:space="preserve">Demontáž armatúry závitovej s jedným závitom do G 3/4,  -0,00069t</t>
  </si>
  <si>
    <t>-277981565</t>
  </si>
  <si>
    <t>722221010</t>
  </si>
  <si>
    <t>Montáž guľového kohúta závitového priameho pre vodu G 1/2</t>
  </si>
  <si>
    <t>2134624699</t>
  </si>
  <si>
    <t>551110013700</t>
  </si>
  <si>
    <t>Guľový uzáver pre vodu, 1/2" FF, páčka, niklovaná mosadz</t>
  </si>
  <si>
    <t>-262315514</t>
  </si>
  <si>
    <t>722221015</t>
  </si>
  <si>
    <t>Montáž guľového kohúta závitového priameho pre vodu G 3/4</t>
  </si>
  <si>
    <t>-512543566</t>
  </si>
  <si>
    <t>551110013800</t>
  </si>
  <si>
    <t>Guľový uzáver pre vodu, 3/4" FF, páčka, niklovaná mosadz</t>
  </si>
  <si>
    <t>264078616</t>
  </si>
  <si>
    <t>722221025</t>
  </si>
  <si>
    <t>Montáž guľového kohúta závitového priameho pre vodu G 5/4</t>
  </si>
  <si>
    <t>159385145</t>
  </si>
  <si>
    <t>551110014000</t>
  </si>
  <si>
    <t>Guľový uzáver pre vodu, 5/4" FF, páčka, niklovaná mosadz</t>
  </si>
  <si>
    <t>1721307377</t>
  </si>
  <si>
    <t>722221070</t>
  </si>
  <si>
    <t>Montáž guľového kohúta závitového rohového pre vodu G 1/2</t>
  </si>
  <si>
    <t>1350098155</t>
  </si>
  <si>
    <t>551110007700</t>
  </si>
  <si>
    <t>Guľový uzáver pre vodu rohový, 1/2" FF, motýľ, séria 59, niklovaná mosadz</t>
  </si>
  <si>
    <t>75742043</t>
  </si>
  <si>
    <t>722221430</t>
  </si>
  <si>
    <t>Montáž pripojovacej sanitárnej flexi hadice G 1/2</t>
  </si>
  <si>
    <t>719001365</t>
  </si>
  <si>
    <t>552270005900</t>
  </si>
  <si>
    <t>Hadica FLEXI nerezová sanitárna ohybná 1/2" FF, dĺ. 1000 mm, pripojovacia do sanitárnych rozvodov</t>
  </si>
  <si>
    <t>1385879645</t>
  </si>
  <si>
    <t>722250045</t>
  </si>
  <si>
    <t>Montáž nástenného hydrantu D 25</t>
  </si>
  <si>
    <t>-1078034167</t>
  </si>
  <si>
    <t>449160005900</t>
  </si>
  <si>
    <t>Nástenný hydrant Ms D 25 (Ventil 3/4", PN 10), so spojkou Al</t>
  </si>
  <si>
    <t>-466518197</t>
  </si>
  <si>
    <t>722290215</t>
  </si>
  <si>
    <t>Tlaková skúška vodovodného potrubia hrdlového alebo prírubového do DN 100</t>
  </si>
  <si>
    <t>-1348785369</t>
  </si>
  <si>
    <t>722290234</t>
  </si>
  <si>
    <t>Prepláchnutie a dezinfekcia vodovodného potrubia do DN 80</t>
  </si>
  <si>
    <t>-1654743256</t>
  </si>
  <si>
    <t>998722101</t>
  </si>
  <si>
    <t>Presun hmôt pre vnútorný vodovod v objektoch výšky do 6 m</t>
  </si>
  <si>
    <t>-33100281</t>
  </si>
  <si>
    <t>725</t>
  </si>
  <si>
    <t>Zdravotechnika - zariaď. predmety</t>
  </si>
  <si>
    <t>725219201</t>
  </si>
  <si>
    <t>Montáž umývadla keramického na konzoly, bez výtokovej armatúry</t>
  </si>
  <si>
    <t>576629181</t>
  </si>
  <si>
    <t>642110006200</t>
  </si>
  <si>
    <t>Umývadlo keramické</t>
  </si>
  <si>
    <t>2129757691</t>
  </si>
  <si>
    <t>725310828</t>
  </si>
  <si>
    <t xml:space="preserve">Demontáž drezu jednodielneho bez výtokovej armatúry veľkokuchynskej,  -0,04050t</t>
  </si>
  <si>
    <t>610126763</t>
  </si>
  <si>
    <t>725329201</t>
  </si>
  <si>
    <t>Montáž veľkokuchynských drezov, samostatne stojacích jednodrezových, bez výtokových armatúr</t>
  </si>
  <si>
    <t>504066797</t>
  </si>
  <si>
    <t>552310002900</t>
  </si>
  <si>
    <t>Kuchynský drez nerezový veľkokapacitný na nohách s opláštením</t>
  </si>
  <si>
    <t>-217453024</t>
  </si>
  <si>
    <t>725530823</t>
  </si>
  <si>
    <t xml:space="preserve">Demontáž elektrického zásobníkového ohrievača vody tlakového od 50 l do 200 l,  -0,15500t</t>
  </si>
  <si>
    <t>1028088187</t>
  </si>
  <si>
    <t>725530924</t>
  </si>
  <si>
    <t>Oprava elektrického zásobníka, spätná montáž zásobníka tlakového 200 l</t>
  </si>
  <si>
    <t>-48861521</t>
  </si>
  <si>
    <t>725539150</t>
  </si>
  <si>
    <t>Montáž elektrického zásobníka prietokového</t>
  </si>
  <si>
    <t>-1713449617</t>
  </si>
  <si>
    <t>541320004800</t>
  </si>
  <si>
    <t>Ohrievač vody EO 30 EL inteligentný elektrický tlakový nástenný akumulačný, s elektronickým riadením, objem 30 l</t>
  </si>
  <si>
    <t>1789467550</t>
  </si>
  <si>
    <t>725829201</t>
  </si>
  <si>
    <t>Montáž batérie umývadlovej a drezovej nástennej pákovej alebo klasickej s mechanickým ovládaním</t>
  </si>
  <si>
    <t>1327038838</t>
  </si>
  <si>
    <t>551450000200</t>
  </si>
  <si>
    <t>Batéria umyvadlová nástenná</t>
  </si>
  <si>
    <t>375842781</t>
  </si>
  <si>
    <t>725829601</t>
  </si>
  <si>
    <t>Montáž batérie umývadlovej a drezovej stojankovej, pákovej alebo klasickej s mechanickým ovládaním</t>
  </si>
  <si>
    <t>-1883750523</t>
  </si>
  <si>
    <t>551450003500</t>
  </si>
  <si>
    <t>Batéria drezová nástenná páková</t>
  </si>
  <si>
    <t>-1515239937</t>
  </si>
  <si>
    <t>725869301</t>
  </si>
  <si>
    <t>Montáž zápachovej uzávierky pre zariaďovacie predmety, umývadlovej do D 40</t>
  </si>
  <si>
    <t>-1306497411</t>
  </si>
  <si>
    <t>551620009100</t>
  </si>
  <si>
    <t>Zápachová uzávierka umývadlová HL132/40, DN 40x5/4", s výškovou nastaviteľnou rúrkou a pripojovacím závitom a rozetou, odtok ležatý, PP</t>
  </si>
  <si>
    <t>-277321561</t>
  </si>
  <si>
    <t>725869382</t>
  </si>
  <si>
    <t>Montáž zápachovej uzávierky pre zariaďovacie predmety, ostatných typov do D 50</t>
  </si>
  <si>
    <t>-2064411239</t>
  </si>
  <si>
    <t>551620012700</t>
  </si>
  <si>
    <t>Zápachová uzávierka podomietková HL404, DN 40/50, umývačkový UP sifón, s kolenom pre pripojenie hadice 3/4", čistiaci otvor, krytka nerez 110x225 mm, s možnosťou pripojenia privdušňovacej hlavice, PE</t>
  </si>
  <si>
    <t>-960883900</t>
  </si>
  <si>
    <t>551620022500</t>
  </si>
  <si>
    <t>Zásuvná zvislá rúrka HL13/40, DN 40x6/4", transparentná s pripojovacím závitom a spätnou klapkou v pripojení na umývacie zariadenia 3/4", PP</t>
  </si>
  <si>
    <t>-542411660</t>
  </si>
  <si>
    <t>551620023000</t>
  </si>
  <si>
    <t>Zásuvná zvislá rúrka HL13-2/40, DN 40x6/4" s pripojovacím závitom a 2 prípojkami pre pračku alebo kuchynské spotrebiče, PP</t>
  </si>
  <si>
    <t>109669749</t>
  </si>
  <si>
    <t>725989101</t>
  </si>
  <si>
    <t>Montáž dvierok šachtových</t>
  </si>
  <si>
    <t>370135106</t>
  </si>
  <si>
    <t>6421370600x</t>
  </si>
  <si>
    <t>Dvierka 250x250 mm plastové</t>
  </si>
  <si>
    <t>1524968756</t>
  </si>
  <si>
    <t>998725101</t>
  </si>
  <si>
    <t>Presun hmôt pre zariaďovacie predmety v objektoch výšky do 6 m</t>
  </si>
  <si>
    <t>-1288753792</t>
  </si>
  <si>
    <t>763138201.1</t>
  </si>
  <si>
    <t>Kapotáž potrubia pod stropom, SDK Rigips RF 12.5 mm montovaný priamo, jednoúrovňová oceľová podkonštrukcia CD (horizontálna aj verikálna rovina)</t>
  </si>
  <si>
    <t>1971252162</t>
  </si>
  <si>
    <t>-260493603</t>
  </si>
  <si>
    <t>36-M</t>
  </si>
  <si>
    <t>Montáž prevádzkových, meracích a regulačných zariadení</t>
  </si>
  <si>
    <t>36002049.19</t>
  </si>
  <si>
    <t>Upevnovacie a kotviace prvky pre potrubie - objímka s gumovou dvojskrutková+ kotva úderov + Závitová tyč DIN 975 pozink M8x2000mm</t>
  </si>
  <si>
    <t>kpl</t>
  </si>
  <si>
    <t>867053600</t>
  </si>
  <si>
    <t>998936203</t>
  </si>
  <si>
    <t>Presun hmôt pre montáž prevádz., meracích a regulač.zariadení v stavbe (objekte) výšky nad 7 do 24 m</t>
  </si>
  <si>
    <t>988849349</t>
  </si>
  <si>
    <t>HZS000111.1</t>
  </si>
  <si>
    <t>Pomocné murárske práce</t>
  </si>
  <si>
    <t>262144</t>
  </si>
  <si>
    <t>-1981190952</t>
  </si>
  <si>
    <t>SO 01.5 -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</si>
  <si>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</si>
  <si>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</si>
  <si>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</si>
  <si>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23-M - Montáže potrubia</t>
  </si>
  <si>
    <t>VRN - Vedľajšie rozpočtové náklady</t>
  </si>
  <si>
    <t>-1987819639</t>
  </si>
  <si>
    <t>-1967853148</t>
  </si>
  <si>
    <t>-307549684</t>
  </si>
  <si>
    <t>-1218140994</t>
  </si>
  <si>
    <t>283310006300</t>
  </si>
  <si>
    <t>Izolačná PE trubica TUBOLIT DG 28x30 mm (d potrubia x hr. izolácie), rozrezaná</t>
  </si>
  <si>
    <t>714724738</t>
  </si>
  <si>
    <t>283310006400</t>
  </si>
  <si>
    <t>Izolačná PE trubica TUBOLIT DG 35x30 mm (d potrubia x hr. izolácie), rozrezaná</t>
  </si>
  <si>
    <t>313702917</t>
  </si>
  <si>
    <t>1062909142</t>
  </si>
  <si>
    <t>-1635470399</t>
  </si>
  <si>
    <t>-1474370048</t>
  </si>
  <si>
    <t>1566809552</t>
  </si>
  <si>
    <t>1775812342</t>
  </si>
  <si>
    <t>733</t>
  </si>
  <si>
    <t>Ústredné kúrenie - rozvodné potrubie</t>
  </si>
  <si>
    <t>733110806</t>
  </si>
  <si>
    <t xml:space="preserve">Demontáž potrubia z oceľových rúrok závitových nad 15 do DN 32,  -0,00320t</t>
  </si>
  <si>
    <t>771548907</t>
  </si>
  <si>
    <t>733190217</t>
  </si>
  <si>
    <t>Tlaková skúška potrubia z oceľových rúrok do priem. 89/5</t>
  </si>
  <si>
    <t>1905495121</t>
  </si>
  <si>
    <t>733191916</t>
  </si>
  <si>
    <t>Oprava rozvodov potrubí z oceľových rúrok zaslepenie kovaním a zavarením DN 32</t>
  </si>
  <si>
    <t>355386234</t>
  </si>
  <si>
    <t>733191926</t>
  </si>
  <si>
    <t>Oprava rozvodov potrubí -privarenie odbočky do DN 32</t>
  </si>
  <si>
    <t>-1618128579</t>
  </si>
  <si>
    <t>733890801</t>
  </si>
  <si>
    <t>Vnútrostav. premiestnenie vybúraných hmôt rozvodov potrubia vodorovne do 100 m z obj. výš. do 6 m</t>
  </si>
  <si>
    <t>-1789781132</t>
  </si>
  <si>
    <t>998733101</t>
  </si>
  <si>
    <t>Presun hmôt pre rozvody potrubia v objektoch výšky do 6 m</t>
  </si>
  <si>
    <t>-1834644992</t>
  </si>
  <si>
    <t>734</t>
  </si>
  <si>
    <t>Ústredné kúrenie - armatúry</t>
  </si>
  <si>
    <t>734200831</t>
  </si>
  <si>
    <t>Demontáž armatúry s tromi závitmi do G 1/2 -0,00065t</t>
  </si>
  <si>
    <t>1069122416</t>
  </si>
  <si>
    <t>734209122.E</t>
  </si>
  <si>
    <t>Montáž závitovej armatúry s 3 závitmi do G 1/2 (Spätná montáž existujúcich ventilov do spiatočky)</t>
  </si>
  <si>
    <t>988668061</t>
  </si>
  <si>
    <t>734222612.E</t>
  </si>
  <si>
    <t>Ventil regulačný závitový s hlavicou termostatického ovládania - priamy G 1/2 (Spätná montáž existujúcich termostatických hlaic)</t>
  </si>
  <si>
    <t>1467721723</t>
  </si>
  <si>
    <t>998734101</t>
  </si>
  <si>
    <t>Presun hmôt pre armatúry v objektoch výšky do 6 m</t>
  </si>
  <si>
    <t>-2099634256</t>
  </si>
  <si>
    <t>735</t>
  </si>
  <si>
    <t>Ústredné kúrenie - vykurovacie telesá</t>
  </si>
  <si>
    <t>735151831</t>
  </si>
  <si>
    <t xml:space="preserve">Demontáž radiátora panelového trojradového stavebnej dĺžky do 1500 mm,  -0,03749t</t>
  </si>
  <si>
    <t>1570468056</t>
  </si>
  <si>
    <t>735154252,E</t>
  </si>
  <si>
    <t>Montáž vykurovacieho telesa panelového trojradového výšky 900 mm/ dĺžky 1000-1200 mm (Spätná montáž existujúcich vykurovacích telies)</t>
  </si>
  <si>
    <t>1052208821</t>
  </si>
  <si>
    <t>735191903</t>
  </si>
  <si>
    <t>Vyčistenie vykurovacích telies prepláchnutím vodou oceľových alebo hliníkových</t>
  </si>
  <si>
    <t>1754103651</t>
  </si>
  <si>
    <t>735890801</t>
  </si>
  <si>
    <t>Vnútrostaveniskové premiestnenie vybúraných hmôt vykurovacích telies do 6m</t>
  </si>
  <si>
    <t>-1527524656</t>
  </si>
  <si>
    <t>998735101</t>
  </si>
  <si>
    <t>Presun hmôt pre vykurovacie telesá v objektoch výšky do 6 m</t>
  </si>
  <si>
    <t>761079326</t>
  </si>
  <si>
    <t>23-M</t>
  </si>
  <si>
    <t>Montáže potrubia</t>
  </si>
  <si>
    <t>230120046.1</t>
  </si>
  <si>
    <t>Čistenie potrubia prefúkavaním alebo preplachovaním DN 100</t>
  </si>
  <si>
    <t>úsek</t>
  </si>
  <si>
    <t>-1963011921</t>
  </si>
  <si>
    <t>1120275747</t>
  </si>
  <si>
    <t>1216669100</t>
  </si>
  <si>
    <t>1691292461</t>
  </si>
  <si>
    <t>VRN</t>
  </si>
  <si>
    <t>Vedľajšie rozpočtové náklady</t>
  </si>
  <si>
    <t>001000034.1</t>
  </si>
  <si>
    <t>Inžinierska činnosť - skúšky a revízie ostatné skúšky (prevádzková skúška)</t>
  </si>
  <si>
    <t>-802020734</t>
  </si>
  <si>
    <t>SO 01.6 - Vzduchotechnika</t>
  </si>
  <si>
    <t>TSP - Triedenie podľa TSP</t>
  </si>
  <si>
    <t xml:space="preserve">    93 - Montáž vzduchotechnických zariadení</t>
  </si>
  <si>
    <t>TSP</t>
  </si>
  <si>
    <t>Triedenie podľa TSP</t>
  </si>
  <si>
    <t>Montáž vzduchotechnických zariadení</t>
  </si>
  <si>
    <t>1010A</t>
  </si>
  <si>
    <t>Montáž ventilátora</t>
  </si>
  <si>
    <t>-1569822767</t>
  </si>
  <si>
    <t>1010B1</t>
  </si>
  <si>
    <t>Ventilátor napr. MIXVENT-TD-800/200 N 3V IP44, Pe=103W/230V, COM3</t>
  </si>
  <si>
    <t>-1331841617</t>
  </si>
  <si>
    <t>1010B2</t>
  </si>
  <si>
    <t>Ventilátor napr. EBB 170 N S, Pe=48W/230V</t>
  </si>
  <si>
    <t>576744946</t>
  </si>
  <si>
    <t>1010C</t>
  </si>
  <si>
    <t>Montáž potrubné, distribučné elementy do D 250 mm</t>
  </si>
  <si>
    <t>245026789</t>
  </si>
  <si>
    <t>1010D18</t>
  </si>
  <si>
    <t>Vetracia mriežka napr. WG 200</t>
  </si>
  <si>
    <t>1637224871</t>
  </si>
  <si>
    <t>1010D12</t>
  </si>
  <si>
    <t>Spona napr. VBM 200</t>
  </si>
  <si>
    <t>-1595731619</t>
  </si>
  <si>
    <t>1010C1</t>
  </si>
  <si>
    <t>Montáž potrubné, distribučné elementy do D 150 mm</t>
  </si>
  <si>
    <t>-1690468734</t>
  </si>
  <si>
    <t>1010D13</t>
  </si>
  <si>
    <t>Výustka napr. KVP1-V-1.0 300x75 R1</t>
  </si>
  <si>
    <t>-1016653918</t>
  </si>
  <si>
    <t>1010D14</t>
  </si>
  <si>
    <t>Vetracia mriežka napr. LG100</t>
  </si>
  <si>
    <t>1159595</t>
  </si>
  <si>
    <t>1010G</t>
  </si>
  <si>
    <t>Montáž kruhového pozinkovaného potrubia do D 250 mm</t>
  </si>
  <si>
    <t>-1708348275</t>
  </si>
  <si>
    <t>1010Hg25</t>
  </si>
  <si>
    <t>Spiro potrubie D 100/25%tv</t>
  </si>
  <si>
    <t>216755908</t>
  </si>
  <si>
    <t>1010Hgh14</t>
  </si>
  <si>
    <t>Spiro potrubie D 200/25%tv</t>
  </si>
  <si>
    <t>944964962</t>
  </si>
  <si>
    <t>1010Hgh</t>
  </si>
  <si>
    <t>Spiro potrubie D 400/5%tv</t>
  </si>
  <si>
    <t>1787928855</t>
  </si>
  <si>
    <t>1010I</t>
  </si>
  <si>
    <t>Montážny, tesniaci, závesný, spojovací materiál</t>
  </si>
  <si>
    <t>1562703282</t>
  </si>
  <si>
    <t>1010I74</t>
  </si>
  <si>
    <t>Autorský dozor pre prípad zmien</t>
  </si>
  <si>
    <t>2071603854</t>
  </si>
  <si>
    <t>514854845</t>
  </si>
  <si>
    <t>Demontáž a spätná montáž axiálneho ventilátora D 400, vetracej mriežky D 400</t>
  </si>
  <si>
    <t>-798805256</t>
  </si>
  <si>
    <t>Lešenie</t>
  </si>
  <si>
    <t>-1160982071</t>
  </si>
  <si>
    <t>5252</t>
  </si>
  <si>
    <t>Doprava</t>
  </si>
  <si>
    <t>792390398</t>
  </si>
  <si>
    <t>1010I5</t>
  </si>
  <si>
    <t>Oživenie, zaregulovanie a komplexné skúšky</t>
  </si>
  <si>
    <t>-1084306599</t>
  </si>
  <si>
    <t>99871310125</t>
  </si>
  <si>
    <t xml:space="preserve">Presun hmôt  v objektoch výšky do 12 m</t>
  </si>
  <si>
    <t>1242749918</t>
  </si>
  <si>
    <t>767995105</t>
  </si>
  <si>
    <t xml:space="preserve">Montáž ostatných atypických  kovových stavebných doplnkových konštrukcií do 100 kg</t>
  </si>
  <si>
    <t>-1577218414</t>
  </si>
  <si>
    <t>4848803528</t>
  </si>
  <si>
    <t>Materiál na ostatné atypické, kovové, stavebné a doplnkové konštrukcie, konzoly</t>
  </si>
  <si>
    <t>-1212491431</t>
  </si>
  <si>
    <t>SO 02 - Daždová kanalizácia - exteriér</t>
  </si>
  <si>
    <t xml:space="preserve">    8 - Rúrové vedenie</t>
  </si>
  <si>
    <t>131201101</t>
  </si>
  <si>
    <t>Výkop nezapaženej jamy v hornine 3, do 100 m3</t>
  </si>
  <si>
    <t>1705960819</t>
  </si>
  <si>
    <t>992878133</t>
  </si>
  <si>
    <t>-1396384507</t>
  </si>
  <si>
    <t>151101101</t>
  </si>
  <si>
    <t>Paženie a rozopretie stien rýh pre podzemné vedenie, príložné do 2 m</t>
  </si>
  <si>
    <t>381150997</t>
  </si>
  <si>
    <t>151101111</t>
  </si>
  <si>
    <t>Odstránenie paženia rýh pre podzemné vedenie, príložné hĺbky do 2 m</t>
  </si>
  <si>
    <t>-605229739</t>
  </si>
  <si>
    <t>161101501</t>
  </si>
  <si>
    <t>Zvislé premiestnenie výkopku z horniny I až IV, nosením za každé 3 m výšky</t>
  </si>
  <si>
    <t>1079989154</t>
  </si>
  <si>
    <t>162301102</t>
  </si>
  <si>
    <t>Vodorovné premiestnenie výkopku tr.1-4, do 1000 m</t>
  </si>
  <si>
    <t>-1847515951</t>
  </si>
  <si>
    <t>-323294535</t>
  </si>
  <si>
    <t>-1140112053</t>
  </si>
  <si>
    <t>174101001</t>
  </si>
  <si>
    <t>Zásyp sypaninou so zhutnením jám, šachiet, rýh, zárezov alebo okolo objektov do 1000 m3</t>
  </si>
  <si>
    <t>569921392</t>
  </si>
  <si>
    <t>175101101</t>
  </si>
  <si>
    <t>Obsyp potrubia</t>
  </si>
  <si>
    <t>-1970648222</t>
  </si>
  <si>
    <t>5833752900.1</t>
  </si>
  <si>
    <t>Obsyp potrubia 0-4</t>
  </si>
  <si>
    <t>676581627</t>
  </si>
  <si>
    <t>451573111.i</t>
  </si>
  <si>
    <t>Lôžko pod potrubie, stoky a drobné objekty, v otvorenom výkope z piesku a štrkopiesku do 150 mm</t>
  </si>
  <si>
    <t>1063952224</t>
  </si>
  <si>
    <t>Rúrové vedenie</t>
  </si>
  <si>
    <t>87132400.5</t>
  </si>
  <si>
    <t>Montáž kanalizačného PP potrubia hladkého plnostenného SN 10 DN 160</t>
  </si>
  <si>
    <t>-1335433598</t>
  </si>
  <si>
    <t>2861400010.00</t>
  </si>
  <si>
    <t>Rúra PP DN 160 dĺ. 1 m hladká pre gravitačnú kanalizáciu</t>
  </si>
  <si>
    <t>-950465765</t>
  </si>
  <si>
    <t>871379021.1</t>
  </si>
  <si>
    <t>Demontáž kanalizačného potrubia z plastových rúr do DN 500 mm -0,028 t</t>
  </si>
  <si>
    <t>-548855128</t>
  </si>
  <si>
    <t>8773240.05</t>
  </si>
  <si>
    <t>Montáž kanalizačného PP kolena DN 160</t>
  </si>
  <si>
    <t>2005547597</t>
  </si>
  <si>
    <t>2865400697.01</t>
  </si>
  <si>
    <t>Koleno PP DN 160x45° hladké pre gravitačnú kanalizáciu</t>
  </si>
  <si>
    <t>-1074720558</t>
  </si>
  <si>
    <t>877324028</t>
  </si>
  <si>
    <t>Montáž kanalizačnej PP odbočky DN 160</t>
  </si>
  <si>
    <t>-1500163258</t>
  </si>
  <si>
    <t>286540118200</t>
  </si>
  <si>
    <t>Odbočka 45° PP, DN 160/160 hladká pre gravitačnú kanalizáciu</t>
  </si>
  <si>
    <t>-26719219</t>
  </si>
  <si>
    <t>892311000.01</t>
  </si>
  <si>
    <t>Skúška tesnosti kanalizácie do DN 150</t>
  </si>
  <si>
    <t>371089977</t>
  </si>
  <si>
    <t>894421112.02</t>
  </si>
  <si>
    <t>Zriadenie šachiet dažďovej kanalizácie</t>
  </si>
  <si>
    <t>314933612</t>
  </si>
  <si>
    <t>484.122911</t>
  </si>
  <si>
    <t>Revízna šachta "DK-RŠ"</t>
  </si>
  <si>
    <t>2024760905</t>
  </si>
  <si>
    <t>899721132</t>
  </si>
  <si>
    <t>Označenie kanalizačného potrubia hnedou výstražnou fóliou</t>
  </si>
  <si>
    <t>899297253</t>
  </si>
  <si>
    <t>873794491</t>
  </si>
  <si>
    <t>-546358976</t>
  </si>
  <si>
    <t>998276101</t>
  </si>
  <si>
    <t>Presun hmôt pre rúrové vedenie hĺbené z rúr z plast., hmôt alebo sklolamin. v otvorenom výkope</t>
  </si>
  <si>
    <t>-1348702090</t>
  </si>
  <si>
    <t>721100911.1</t>
  </si>
  <si>
    <t>Oprava zvodového potrubia - zazátkovanie hrdla kanalizačného potrubia</t>
  </si>
  <si>
    <t>793776585</t>
  </si>
  <si>
    <t>721140806</t>
  </si>
  <si>
    <t xml:space="preserve">Demontáž potrubia z liatinových rúr odpadového alebo dažďového nad 100 do DN 200,  -0,03065t</t>
  </si>
  <si>
    <t>-814149101</t>
  </si>
  <si>
    <t>721242117</t>
  </si>
  <si>
    <t>Lapač strešných splavenín liatinový - zo šedej liatiny DN 150</t>
  </si>
  <si>
    <t>-1303042004</t>
  </si>
  <si>
    <t>721242805</t>
  </si>
  <si>
    <t xml:space="preserve">Demontáž lapača strešných splavenín DN 150,  -0,03522t</t>
  </si>
  <si>
    <t>962547135</t>
  </si>
  <si>
    <t>764451204.1</t>
  </si>
  <si>
    <t>Zvodové rúry z pozinkovaného PZ plechu, systém KJG, DN150</t>
  </si>
  <si>
    <t>-684046236</t>
  </si>
  <si>
    <t>1353588832</t>
  </si>
  <si>
    <t>-1974609801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</si>
</sst>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ht="24.96" customHeight="1">
      <c r="B4" s="20"/>
      <c r="C4" s="21"/>
      <c r="D4" s="22" t="s">
        <v>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9</v>
      </c>
      <c r="BE4" s="24" t="s">
        <v>10</v>
      </c>
      <c r="BS4" s="16" t="s">
        <v>11</v>
      </c>
    </row>
    <row r="5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6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14</v>
      </c>
      <c r="BS5" s="16" t="s">
        <v>6</v>
      </c>
    </row>
    <row r="6" ht="36.96" customHeight="1">
      <c r="B6" s="20"/>
      <c r="C6" s="21"/>
      <c r="D6" s="28" t="s">
        <v>15</v>
      </c>
      <c r="E6" s="21"/>
      <c r="F6" s="21"/>
      <c r="G6" s="21"/>
      <c r="H6" s="21"/>
      <c r="I6" s="21"/>
      <c r="J6" s="21"/>
      <c r="K6" s="29" t="s">
        <v>16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18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21</v>
      </c>
      <c r="AL8" s="21"/>
      <c r="AM8" s="21"/>
      <c r="AN8" s="32" t="s">
        <v>22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24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0.20000000000000001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0.20000000000000001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50</v>
      </c>
      <c r="AI60" s="40"/>
      <c r="AJ60" s="40"/>
      <c r="AK60" s="40"/>
      <c r="AL60" s="40"/>
      <c r="AM60" s="59" t="s">
        <v>51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53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50</v>
      </c>
      <c r="AI75" s="40"/>
      <c r="AJ75" s="40"/>
      <c r="AK75" s="40"/>
      <c r="AL75" s="40"/>
      <c r="AM75" s="59" t="s">
        <v>51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65-2019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15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Rozšírenie kapacity ŠJ E. Lániho č.s.261/7 v Bytči - prístavba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19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Bytča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21</v>
      </c>
      <c r="AJ87" s="38"/>
      <c r="AK87" s="38"/>
      <c r="AL87" s="38"/>
      <c r="AM87" s="73" t="str">
        <f>IF(AN8= "","",AN8)</f>
        <v>17. 6. 2019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23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Mesto Bytča, Námestie SR 1, Bytča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29</v>
      </c>
      <c r="AJ89" s="38"/>
      <c r="AK89" s="38"/>
      <c r="AL89" s="38"/>
      <c r="AM89" s="74" t="str">
        <f>IF(E17="","",E17)</f>
        <v>ALFA Projekt Žilina</v>
      </c>
      <c r="AN89" s="65"/>
      <c r="AO89" s="65"/>
      <c r="AP89" s="65"/>
      <c r="AQ89" s="38"/>
      <c r="AR89" s="42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27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42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6" t="s">
        <v>72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73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ROUND(AG95+AG101,2)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ROUND(AS95+AS101,2)</f>
        <v>0</v>
      </c>
      <c r="AT94" s="108">
        <f>ROUND(SUM(AV94:AW94),2)</f>
        <v>0</v>
      </c>
      <c r="AU94" s="109">
        <f>ROUND(AU95+AU101,5)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ROUND(AZ95+AZ101,2)</f>
        <v>0</v>
      </c>
      <c r="BA94" s="108">
        <f>ROUND(BA95+BA101,2)</f>
        <v>0</v>
      </c>
      <c r="BB94" s="108">
        <f>ROUND(BB95+BB101,2)</f>
        <v>0</v>
      </c>
      <c r="BC94" s="108">
        <f>ROUND(BC95+BC101,2)</f>
        <v>0</v>
      </c>
      <c r="BD94" s="110">
        <f>ROUND(BD95+BD101,2)</f>
        <v>0</v>
      </c>
      <c r="BS94" s="111" t="s">
        <v>74</v>
      </c>
      <c r="BT94" s="111" t="s">
        <v>75</v>
      </c>
      <c r="BU94" s="112" t="s">
        <v>76</v>
      </c>
      <c r="BV94" s="111" t="s">
        <v>77</v>
      </c>
      <c r="BW94" s="111" t="s">
        <v>5</v>
      </c>
      <c r="BX94" s="111" t="s">
        <v>78</v>
      </c>
      <c r="CL94" s="111" t="s">
        <v>1</v>
      </c>
    </row>
    <row r="95" s="6" customFormat="1" ht="16.5" customHeight="1">
      <c r="B95" s="113"/>
      <c r="C95" s="114"/>
      <c r="D95" s="115" t="s">
        <v>79</v>
      </c>
      <c r="E95" s="115"/>
      <c r="F95" s="115"/>
      <c r="G95" s="115"/>
      <c r="H95" s="115"/>
      <c r="I95" s="116"/>
      <c r="J95" s="115" t="s">
        <v>80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ROUND(SUM(AG96:AG100),2)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81</v>
      </c>
      <c r="AR95" s="120"/>
      <c r="AS95" s="121">
        <f>ROUND(SUM(AS96:AS100),2)</f>
        <v>0</v>
      </c>
      <c r="AT95" s="122">
        <f>ROUND(SUM(AV95:AW95),2)</f>
        <v>0</v>
      </c>
      <c r="AU95" s="123">
        <f>ROUND(SUM(AU96:AU100),5)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ROUND(SUM(AZ96:AZ100),2)</f>
        <v>0</v>
      </c>
      <c r="BA95" s="122">
        <f>ROUND(SUM(BA96:BA100),2)</f>
        <v>0</v>
      </c>
      <c r="BB95" s="122">
        <f>ROUND(SUM(BB96:BB100),2)</f>
        <v>0</v>
      </c>
      <c r="BC95" s="122">
        <f>ROUND(SUM(BC96:BC100),2)</f>
        <v>0</v>
      </c>
      <c r="BD95" s="124">
        <f>ROUND(SUM(BD96:BD100),2)</f>
        <v>0</v>
      </c>
      <c r="BS95" s="125" t="s">
        <v>74</v>
      </c>
      <c r="BT95" s="125" t="s">
        <v>82</v>
      </c>
      <c r="BU95" s="125" t="s">
        <v>76</v>
      </c>
      <c r="BV95" s="125" t="s">
        <v>77</v>
      </c>
      <c r="BW95" s="125" t="s">
        <v>83</v>
      </c>
      <c r="BX95" s="125" t="s">
        <v>5</v>
      </c>
      <c r="CL95" s="125" t="s">
        <v>1</v>
      </c>
      <c r="CM95" s="125" t="s">
        <v>75</v>
      </c>
    </row>
    <row r="96" s="3" customFormat="1" ht="38.25" customHeight="1">
      <c r="A96" s="126" t="s">
        <v>84</v>
      </c>
      <c r="B96" s="64"/>
      <c r="C96" s="127"/>
      <c r="D96" s="127"/>
      <c r="E96" s="128" t="s">
        <v>85</v>
      </c>
      <c r="F96" s="128"/>
      <c r="G96" s="128"/>
      <c r="H96" s="128"/>
      <c r="I96" s="128"/>
      <c r="J96" s="127"/>
      <c r="K96" s="128" t="s">
        <v>86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'SO 01.1, SO 01.2 - Archit...'!J32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87</v>
      </c>
      <c r="AR96" s="66"/>
      <c r="AS96" s="131">
        <v>0</v>
      </c>
      <c r="AT96" s="132">
        <f>ROUND(SUM(AV96:AW96),2)</f>
        <v>0</v>
      </c>
      <c r="AU96" s="133">
        <f>'SO 01.1, SO 01.2 - Archit...'!P142</f>
        <v>0</v>
      </c>
      <c r="AV96" s="132">
        <f>'SO 01.1, SO 01.2 - Archit...'!J35</f>
        <v>0</v>
      </c>
      <c r="AW96" s="132">
        <f>'SO 01.1, SO 01.2 - Archit...'!J36</f>
        <v>0</v>
      </c>
      <c r="AX96" s="132">
        <f>'SO 01.1, SO 01.2 - Archit...'!J37</f>
        <v>0</v>
      </c>
      <c r="AY96" s="132">
        <f>'SO 01.1, SO 01.2 - Archit...'!J38</f>
        <v>0</v>
      </c>
      <c r="AZ96" s="132">
        <f>'SO 01.1, SO 01.2 - Archit...'!F35</f>
        <v>0</v>
      </c>
      <c r="BA96" s="132">
        <f>'SO 01.1, SO 01.2 - Archit...'!F36</f>
        <v>0</v>
      </c>
      <c r="BB96" s="132">
        <f>'SO 01.1, SO 01.2 - Archit...'!F37</f>
        <v>0</v>
      </c>
      <c r="BC96" s="132">
        <f>'SO 01.1, SO 01.2 - Archit...'!F38</f>
        <v>0</v>
      </c>
      <c r="BD96" s="134">
        <f>'SO 01.1, SO 01.2 - Archit...'!F39</f>
        <v>0</v>
      </c>
      <c r="BT96" s="135" t="s">
        <v>88</v>
      </c>
      <c r="BV96" s="135" t="s">
        <v>77</v>
      </c>
      <c r="BW96" s="135" t="s">
        <v>89</v>
      </c>
      <c r="BX96" s="135" t="s">
        <v>83</v>
      </c>
      <c r="CL96" s="135" t="s">
        <v>1</v>
      </c>
    </row>
    <row r="97" s="3" customFormat="1" ht="16.5" customHeight="1">
      <c r="A97" s="126" t="s">
        <v>84</v>
      </c>
      <c r="B97" s="64"/>
      <c r="C97" s="127"/>
      <c r="D97" s="127"/>
      <c r="E97" s="128" t="s">
        <v>90</v>
      </c>
      <c r="F97" s="128"/>
      <c r="G97" s="128"/>
      <c r="H97" s="128"/>
      <c r="I97" s="128"/>
      <c r="J97" s="127"/>
      <c r="K97" s="128" t="s">
        <v>91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'SO 01.3 - Elektroinštalácia'!J32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87</v>
      </c>
      <c r="AR97" s="66"/>
      <c r="AS97" s="131">
        <v>0</v>
      </c>
      <c r="AT97" s="132">
        <f>ROUND(SUM(AV97:AW97),2)</f>
        <v>0</v>
      </c>
      <c r="AU97" s="133">
        <f>'SO 01.3 - Elektroinštalácia'!P127</f>
        <v>0</v>
      </c>
      <c r="AV97" s="132">
        <f>'SO 01.3 - Elektroinštalácia'!J35</f>
        <v>0</v>
      </c>
      <c r="AW97" s="132">
        <f>'SO 01.3 - Elektroinštalácia'!J36</f>
        <v>0</v>
      </c>
      <c r="AX97" s="132">
        <f>'SO 01.3 - Elektroinštalácia'!J37</f>
        <v>0</v>
      </c>
      <c r="AY97" s="132">
        <f>'SO 01.3 - Elektroinštalácia'!J38</f>
        <v>0</v>
      </c>
      <c r="AZ97" s="132">
        <f>'SO 01.3 - Elektroinštalácia'!F35</f>
        <v>0</v>
      </c>
      <c r="BA97" s="132">
        <f>'SO 01.3 - Elektroinštalácia'!F36</f>
        <v>0</v>
      </c>
      <c r="BB97" s="132">
        <f>'SO 01.3 - Elektroinštalácia'!F37</f>
        <v>0</v>
      </c>
      <c r="BC97" s="132">
        <f>'SO 01.3 - Elektroinštalácia'!F38</f>
        <v>0</v>
      </c>
      <c r="BD97" s="134">
        <f>'SO 01.3 - Elektroinštalácia'!F39</f>
        <v>0</v>
      </c>
      <c r="BT97" s="135" t="s">
        <v>88</v>
      </c>
      <c r="BV97" s="135" t="s">
        <v>77</v>
      </c>
      <c r="BW97" s="135" t="s">
        <v>92</v>
      </c>
      <c r="BX97" s="135" t="s">
        <v>83</v>
      </c>
      <c r="CL97" s="135" t="s">
        <v>1</v>
      </c>
    </row>
    <row r="98" s="3" customFormat="1" ht="16.5" customHeight="1">
      <c r="A98" s="126" t="s">
        <v>84</v>
      </c>
      <c r="B98" s="64"/>
      <c r="C98" s="127"/>
      <c r="D98" s="127"/>
      <c r="E98" s="128" t="s">
        <v>93</v>
      </c>
      <c r="F98" s="128"/>
      <c r="G98" s="128"/>
      <c r="H98" s="128"/>
      <c r="I98" s="128"/>
      <c r="J98" s="127"/>
      <c r="K98" s="128" t="s">
        <v>94</v>
      </c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9">
        <f>'SO 01.4 - Zdravotechnika'!J32</f>
        <v>0</v>
      </c>
      <c r="AH98" s="127"/>
      <c r="AI98" s="127"/>
      <c r="AJ98" s="127"/>
      <c r="AK98" s="127"/>
      <c r="AL98" s="127"/>
      <c r="AM98" s="127"/>
      <c r="AN98" s="129">
        <f>SUM(AG98,AT98)</f>
        <v>0</v>
      </c>
      <c r="AO98" s="127"/>
      <c r="AP98" s="127"/>
      <c r="AQ98" s="130" t="s">
        <v>87</v>
      </c>
      <c r="AR98" s="66"/>
      <c r="AS98" s="131">
        <v>0</v>
      </c>
      <c r="AT98" s="132">
        <f>ROUND(SUM(AV98:AW98),2)</f>
        <v>0</v>
      </c>
      <c r="AU98" s="133">
        <f>'SO 01.4 - Zdravotechnika'!P131</f>
        <v>0</v>
      </c>
      <c r="AV98" s="132">
        <f>'SO 01.4 - Zdravotechnika'!J35</f>
        <v>0</v>
      </c>
      <c r="AW98" s="132">
        <f>'SO 01.4 - Zdravotechnika'!J36</f>
        <v>0</v>
      </c>
      <c r="AX98" s="132">
        <f>'SO 01.4 - Zdravotechnika'!J37</f>
        <v>0</v>
      </c>
      <c r="AY98" s="132">
        <f>'SO 01.4 - Zdravotechnika'!J38</f>
        <v>0</v>
      </c>
      <c r="AZ98" s="132">
        <f>'SO 01.4 - Zdravotechnika'!F35</f>
        <v>0</v>
      </c>
      <c r="BA98" s="132">
        <f>'SO 01.4 - Zdravotechnika'!F36</f>
        <v>0</v>
      </c>
      <c r="BB98" s="132">
        <f>'SO 01.4 - Zdravotechnika'!F37</f>
        <v>0</v>
      </c>
      <c r="BC98" s="132">
        <f>'SO 01.4 - Zdravotechnika'!F38</f>
        <v>0</v>
      </c>
      <c r="BD98" s="134">
        <f>'SO 01.4 - Zdravotechnika'!F39</f>
        <v>0</v>
      </c>
      <c r="BT98" s="135" t="s">
        <v>88</v>
      </c>
      <c r="BV98" s="135" t="s">
        <v>77</v>
      </c>
      <c r="BW98" s="135" t="s">
        <v>95</v>
      </c>
      <c r="BX98" s="135" t="s">
        <v>83</v>
      </c>
      <c r="CL98" s="135" t="s">
        <v>1</v>
      </c>
    </row>
    <row r="99" s="3" customFormat="1" ht="16.5" customHeight="1">
      <c r="A99" s="126" t="s">
        <v>84</v>
      </c>
      <c r="B99" s="64"/>
      <c r="C99" s="127"/>
      <c r="D99" s="127"/>
      <c r="E99" s="128" t="s">
        <v>96</v>
      </c>
      <c r="F99" s="128"/>
      <c r="G99" s="128"/>
      <c r="H99" s="128"/>
      <c r="I99" s="128"/>
      <c r="J99" s="127"/>
      <c r="K99" s="128" t="s">
        <v>97</v>
      </c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9">
        <f>'SO 01.5 - Vykurovanie'!J32</f>
        <v>0</v>
      </c>
      <c r="AH99" s="127"/>
      <c r="AI99" s="127"/>
      <c r="AJ99" s="127"/>
      <c r="AK99" s="127"/>
      <c r="AL99" s="127"/>
      <c r="AM99" s="127"/>
      <c r="AN99" s="129">
        <f>SUM(AG99,AT99)</f>
        <v>0</v>
      </c>
      <c r="AO99" s="127"/>
      <c r="AP99" s="127"/>
      <c r="AQ99" s="130" t="s">
        <v>87</v>
      </c>
      <c r="AR99" s="66"/>
      <c r="AS99" s="131">
        <v>0</v>
      </c>
      <c r="AT99" s="132">
        <f>ROUND(SUM(AV99:AW99),2)</f>
        <v>0</v>
      </c>
      <c r="AU99" s="133">
        <f>'SO 01.5 - Vykurovanie'!P133</f>
        <v>0</v>
      </c>
      <c r="AV99" s="132">
        <f>'SO 01.5 - Vykurovanie'!J35</f>
        <v>0</v>
      </c>
      <c r="AW99" s="132">
        <f>'SO 01.5 - Vykurovanie'!J36</f>
        <v>0</v>
      </c>
      <c r="AX99" s="132">
        <f>'SO 01.5 - Vykurovanie'!J37</f>
        <v>0</v>
      </c>
      <c r="AY99" s="132">
        <f>'SO 01.5 - Vykurovanie'!J38</f>
        <v>0</v>
      </c>
      <c r="AZ99" s="132">
        <f>'SO 01.5 - Vykurovanie'!F35</f>
        <v>0</v>
      </c>
      <c r="BA99" s="132">
        <f>'SO 01.5 - Vykurovanie'!F36</f>
        <v>0</v>
      </c>
      <c r="BB99" s="132">
        <f>'SO 01.5 - Vykurovanie'!F37</f>
        <v>0</v>
      </c>
      <c r="BC99" s="132">
        <f>'SO 01.5 - Vykurovanie'!F38</f>
        <v>0</v>
      </c>
      <c r="BD99" s="134">
        <f>'SO 01.5 - Vykurovanie'!F39</f>
        <v>0</v>
      </c>
      <c r="BT99" s="135" t="s">
        <v>88</v>
      </c>
      <c r="BV99" s="135" t="s">
        <v>77</v>
      </c>
      <c r="BW99" s="135" t="s">
        <v>98</v>
      </c>
      <c r="BX99" s="135" t="s">
        <v>83</v>
      </c>
      <c r="CL99" s="135" t="s">
        <v>1</v>
      </c>
    </row>
    <row r="100" s="3" customFormat="1" ht="16.5" customHeight="1">
      <c r="A100" s="126" t="s">
        <v>84</v>
      </c>
      <c r="B100" s="64"/>
      <c r="C100" s="127"/>
      <c r="D100" s="127"/>
      <c r="E100" s="128" t="s">
        <v>99</v>
      </c>
      <c r="F100" s="128"/>
      <c r="G100" s="128"/>
      <c r="H100" s="128"/>
      <c r="I100" s="128"/>
      <c r="J100" s="127"/>
      <c r="K100" s="128" t="s">
        <v>100</v>
      </c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9">
        <f>'SO 01.6 - Vzduchotechnika'!J32</f>
        <v>0</v>
      </c>
      <c r="AH100" s="127"/>
      <c r="AI100" s="127"/>
      <c r="AJ100" s="127"/>
      <c r="AK100" s="127"/>
      <c r="AL100" s="127"/>
      <c r="AM100" s="127"/>
      <c r="AN100" s="129">
        <f>SUM(AG100,AT100)</f>
        <v>0</v>
      </c>
      <c r="AO100" s="127"/>
      <c r="AP100" s="127"/>
      <c r="AQ100" s="130" t="s">
        <v>87</v>
      </c>
      <c r="AR100" s="66"/>
      <c r="AS100" s="131">
        <v>0</v>
      </c>
      <c r="AT100" s="132">
        <f>ROUND(SUM(AV100:AW100),2)</f>
        <v>0</v>
      </c>
      <c r="AU100" s="133">
        <f>'SO 01.6 - Vzduchotechnika'!P122</f>
        <v>0</v>
      </c>
      <c r="AV100" s="132">
        <f>'SO 01.6 - Vzduchotechnika'!J35</f>
        <v>0</v>
      </c>
      <c r="AW100" s="132">
        <f>'SO 01.6 - Vzduchotechnika'!J36</f>
        <v>0</v>
      </c>
      <c r="AX100" s="132">
        <f>'SO 01.6 - Vzduchotechnika'!J37</f>
        <v>0</v>
      </c>
      <c r="AY100" s="132">
        <f>'SO 01.6 - Vzduchotechnika'!J38</f>
        <v>0</v>
      </c>
      <c r="AZ100" s="132">
        <f>'SO 01.6 - Vzduchotechnika'!F35</f>
        <v>0</v>
      </c>
      <c r="BA100" s="132">
        <f>'SO 01.6 - Vzduchotechnika'!F36</f>
        <v>0</v>
      </c>
      <c r="BB100" s="132">
        <f>'SO 01.6 - Vzduchotechnika'!F37</f>
        <v>0</v>
      </c>
      <c r="BC100" s="132">
        <f>'SO 01.6 - Vzduchotechnika'!F38</f>
        <v>0</v>
      </c>
      <c r="BD100" s="134">
        <f>'SO 01.6 - Vzduchotechnika'!F39</f>
        <v>0</v>
      </c>
      <c r="BT100" s="135" t="s">
        <v>88</v>
      </c>
      <c r="BV100" s="135" t="s">
        <v>77</v>
      </c>
      <c r="BW100" s="135" t="s">
        <v>101</v>
      </c>
      <c r="BX100" s="135" t="s">
        <v>83</v>
      </c>
      <c r="CL100" s="135" t="s">
        <v>1</v>
      </c>
    </row>
    <row r="101" s="6" customFormat="1" ht="16.5" customHeight="1">
      <c r="A101" s="126" t="s">
        <v>84</v>
      </c>
      <c r="B101" s="113"/>
      <c r="C101" s="114"/>
      <c r="D101" s="115" t="s">
        <v>102</v>
      </c>
      <c r="E101" s="115"/>
      <c r="F101" s="115"/>
      <c r="G101" s="115"/>
      <c r="H101" s="115"/>
      <c r="I101" s="116"/>
      <c r="J101" s="115" t="s">
        <v>103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8">
        <f>'SO 02 - Daždová kanalizác...'!J30</f>
        <v>0</v>
      </c>
      <c r="AH101" s="116"/>
      <c r="AI101" s="116"/>
      <c r="AJ101" s="116"/>
      <c r="AK101" s="116"/>
      <c r="AL101" s="116"/>
      <c r="AM101" s="116"/>
      <c r="AN101" s="118">
        <f>SUM(AG101,AT101)</f>
        <v>0</v>
      </c>
      <c r="AO101" s="116"/>
      <c r="AP101" s="116"/>
      <c r="AQ101" s="119" t="s">
        <v>81</v>
      </c>
      <c r="AR101" s="120"/>
      <c r="AS101" s="136">
        <v>0</v>
      </c>
      <c r="AT101" s="137">
        <f>ROUND(SUM(AV101:AW101),2)</f>
        <v>0</v>
      </c>
      <c r="AU101" s="138">
        <f>'SO 02 - Daždová kanalizác...'!P125</f>
        <v>0</v>
      </c>
      <c r="AV101" s="137">
        <f>'SO 02 - Daždová kanalizác...'!J33</f>
        <v>0</v>
      </c>
      <c r="AW101" s="137">
        <f>'SO 02 - Daždová kanalizác...'!J34</f>
        <v>0</v>
      </c>
      <c r="AX101" s="137">
        <f>'SO 02 - Daždová kanalizác...'!J35</f>
        <v>0</v>
      </c>
      <c r="AY101" s="137">
        <f>'SO 02 - Daždová kanalizác...'!J36</f>
        <v>0</v>
      </c>
      <c r="AZ101" s="137">
        <f>'SO 02 - Daždová kanalizác...'!F33</f>
        <v>0</v>
      </c>
      <c r="BA101" s="137">
        <f>'SO 02 - Daždová kanalizác...'!F34</f>
        <v>0</v>
      </c>
      <c r="BB101" s="137">
        <f>'SO 02 - Daždová kanalizác...'!F35</f>
        <v>0</v>
      </c>
      <c r="BC101" s="137">
        <f>'SO 02 - Daždová kanalizác...'!F36</f>
        <v>0</v>
      </c>
      <c r="BD101" s="139">
        <f>'SO 02 - Daždová kanalizác...'!F37</f>
        <v>0</v>
      </c>
      <c r="BT101" s="125" t="s">
        <v>82</v>
      </c>
      <c r="BV101" s="125" t="s">
        <v>77</v>
      </c>
      <c r="BW101" s="125" t="s">
        <v>104</v>
      </c>
      <c r="BX101" s="125" t="s">
        <v>5</v>
      </c>
      <c r="CL101" s="125" t="s">
        <v>1</v>
      </c>
      <c r="CM101" s="125" t="s">
        <v>75</v>
      </c>
    </row>
    <row r="102" s="1" customFormat="1" ht="30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42"/>
    </row>
  </sheetData>
  <sheetProtection sheet="1" formatColumns="0" formatRows="0" objects="1" scenarios="1" spinCount="100000" saltValue="iS3KDBHuMKxwh3upeuju/RbNaR1nzsGOcOQOXdo8BcgE0fzJIul7cnzVFTuYPdzisE0vY1ZEb8+C+1+pJHjqRA==" hashValue="AW5S/UbBQO3tWdc1Osb+NvXPddm0lZM98hAPANYCE6nn84JIv8zWitGVRADOsKHK4BlEYd+1IGJ09L9ytTz3Eg==" algorithmName="SHA-512" password="CC35"/>
  <mergeCells count="6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C92:G92"/>
    <mergeCell ref="I92:AF92"/>
    <mergeCell ref="D95:H95"/>
    <mergeCell ref="J95:AF95"/>
    <mergeCell ref="E96:I96"/>
    <mergeCell ref="K96:AF96"/>
    <mergeCell ref="E97:I97"/>
    <mergeCell ref="K97:AF97"/>
    <mergeCell ref="E98:I98"/>
    <mergeCell ref="K98:AF98"/>
    <mergeCell ref="E99:I99"/>
    <mergeCell ref="K99:AF99"/>
    <mergeCell ref="E100:I100"/>
    <mergeCell ref="K100:AF100"/>
    <mergeCell ref="D101:H101"/>
    <mergeCell ref="J101:AF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94:AM94"/>
    <mergeCell ref="AN94:AP94"/>
  </mergeCells>
  <hyperlinks>
    <hyperlink ref="A96" location="'SO 01.1, SO 01.2 - Archit...'!C2" display="/"/>
    <hyperlink ref="A97" location="'SO 01.3 - Elektroinštalácia'!C2" display="/"/>
    <hyperlink ref="A98" location="'SO 01.4 - Zdravotechnika'!C2" display="/"/>
    <hyperlink ref="A99" location="'SO 01.5 - Vykurovanie'!C2" display="/"/>
    <hyperlink ref="A100" location="'SO 01.6 - Vzduchotechnika'!C2" display="/"/>
    <hyperlink ref="A101" location="'SO 02 - Daždová kanalizá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  <c r="AZ2" s="141" t="s">
        <v>105</v>
      </c>
      <c r="BA2" s="141" t="s">
        <v>105</v>
      </c>
      <c r="BB2" s="141" t="s">
        <v>1</v>
      </c>
      <c r="BC2" s="141" t="s">
        <v>106</v>
      </c>
      <c r="BD2" s="141" t="s">
        <v>88</v>
      </c>
    </row>
    <row r="3" hidden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75</v>
      </c>
      <c r="AZ3" s="141" t="s">
        <v>107</v>
      </c>
      <c r="BA3" s="141" t="s">
        <v>108</v>
      </c>
      <c r="BB3" s="141" t="s">
        <v>1</v>
      </c>
      <c r="BC3" s="141" t="s">
        <v>109</v>
      </c>
      <c r="BD3" s="141" t="s">
        <v>88</v>
      </c>
    </row>
    <row r="4" hidden="1" ht="24.96" customHeight="1">
      <c r="B4" s="19"/>
      <c r="D4" s="145" t="s">
        <v>110</v>
      </c>
      <c r="L4" s="19"/>
      <c r="M4" s="146" t="s">
        <v>9</v>
      </c>
      <c r="AT4" s="16" t="s">
        <v>4</v>
      </c>
      <c r="AZ4" s="141" t="s">
        <v>111</v>
      </c>
      <c r="BA4" s="141" t="s">
        <v>112</v>
      </c>
      <c r="BB4" s="141" t="s">
        <v>1</v>
      </c>
      <c r="BC4" s="141" t="s">
        <v>113</v>
      </c>
      <c r="BD4" s="141" t="s">
        <v>88</v>
      </c>
    </row>
    <row r="5" hidden="1" ht="6.96" customHeight="1">
      <c r="B5" s="19"/>
      <c r="L5" s="19"/>
      <c r="AZ5" s="141" t="s">
        <v>114</v>
      </c>
      <c r="BA5" s="141" t="s">
        <v>115</v>
      </c>
      <c r="BB5" s="141" t="s">
        <v>1</v>
      </c>
      <c r="BC5" s="141" t="s">
        <v>116</v>
      </c>
      <c r="BD5" s="141" t="s">
        <v>88</v>
      </c>
    </row>
    <row r="6" hidden="1" ht="12" customHeight="1">
      <c r="B6" s="19"/>
      <c r="D6" s="147" t="s">
        <v>15</v>
      </c>
      <c r="L6" s="19"/>
      <c r="AZ6" s="141" t="s">
        <v>117</v>
      </c>
      <c r="BA6" s="141" t="s">
        <v>118</v>
      </c>
      <c r="BB6" s="141" t="s">
        <v>1</v>
      </c>
      <c r="BC6" s="141" t="s">
        <v>119</v>
      </c>
      <c r="BD6" s="141" t="s">
        <v>88</v>
      </c>
    </row>
    <row r="7" hidden="1" ht="16.5" customHeight="1">
      <c r="B7" s="19"/>
      <c r="E7" s="148" t="str">
        <f>'Rekapitulácia stavby'!K6</f>
        <v>Rozšírenie kapacity ŠJ E. Lániho č.s.261/7 v Bytči - prístavba</v>
      </c>
      <c r="F7" s="147"/>
      <c r="G7" s="147"/>
      <c r="H7" s="147"/>
      <c r="L7" s="19"/>
      <c r="AZ7" s="141" t="s">
        <v>120</v>
      </c>
      <c r="BA7" s="141" t="s">
        <v>121</v>
      </c>
      <c r="BB7" s="141" t="s">
        <v>1</v>
      </c>
      <c r="BC7" s="141" t="s">
        <v>122</v>
      </c>
      <c r="BD7" s="141" t="s">
        <v>88</v>
      </c>
    </row>
    <row r="8" hidden="1" ht="12" customHeight="1">
      <c r="B8" s="19"/>
      <c r="D8" s="147" t="s">
        <v>123</v>
      </c>
      <c r="L8" s="19"/>
      <c r="AZ8" s="141" t="s">
        <v>124</v>
      </c>
      <c r="BA8" s="141" t="s">
        <v>125</v>
      </c>
      <c r="BB8" s="141" t="s">
        <v>1</v>
      </c>
      <c r="BC8" s="141" t="s">
        <v>126</v>
      </c>
      <c r="BD8" s="141" t="s">
        <v>88</v>
      </c>
    </row>
    <row r="9" hidden="1" s="1" customFormat="1" ht="16.5" customHeight="1">
      <c r="B9" s="42"/>
      <c r="E9" s="148" t="s">
        <v>127</v>
      </c>
      <c r="F9" s="1"/>
      <c r="G9" s="1"/>
      <c r="H9" s="1"/>
      <c r="I9" s="149"/>
      <c r="L9" s="42"/>
      <c r="AZ9" s="141" t="s">
        <v>128</v>
      </c>
      <c r="BA9" s="141" t="s">
        <v>129</v>
      </c>
      <c r="BB9" s="141" t="s">
        <v>1</v>
      </c>
      <c r="BC9" s="141" t="s">
        <v>130</v>
      </c>
      <c r="BD9" s="141" t="s">
        <v>88</v>
      </c>
    </row>
    <row r="10" hidden="1" s="1" customFormat="1" ht="12" customHeight="1">
      <c r="B10" s="42"/>
      <c r="D10" s="147" t="s">
        <v>131</v>
      </c>
      <c r="I10" s="149"/>
      <c r="L10" s="42"/>
      <c r="AZ10" s="141" t="s">
        <v>132</v>
      </c>
      <c r="BA10" s="141" t="s">
        <v>133</v>
      </c>
      <c r="BB10" s="141" t="s">
        <v>134</v>
      </c>
      <c r="BC10" s="141" t="s">
        <v>135</v>
      </c>
      <c r="BD10" s="141" t="s">
        <v>88</v>
      </c>
    </row>
    <row r="11" hidden="1" s="1" customFormat="1" ht="36.96" customHeight="1">
      <c r="B11" s="42"/>
      <c r="E11" s="150" t="s">
        <v>136</v>
      </c>
      <c r="F11" s="1"/>
      <c r="G11" s="1"/>
      <c r="H11" s="1"/>
      <c r="I11" s="149"/>
      <c r="L11" s="42"/>
      <c r="AZ11" s="141" t="s">
        <v>137</v>
      </c>
      <c r="BA11" s="141" t="s">
        <v>138</v>
      </c>
      <c r="BB11" s="141" t="s">
        <v>139</v>
      </c>
      <c r="BC11" s="141" t="s">
        <v>140</v>
      </c>
      <c r="BD11" s="141" t="s">
        <v>88</v>
      </c>
    </row>
    <row r="12" hidden="1" s="1" customFormat="1">
      <c r="B12" s="42"/>
      <c r="I12" s="149"/>
      <c r="L12" s="42"/>
      <c r="AZ12" s="141" t="s">
        <v>141</v>
      </c>
      <c r="BA12" s="141" t="s">
        <v>142</v>
      </c>
      <c r="BB12" s="141" t="s">
        <v>143</v>
      </c>
      <c r="BC12" s="141" t="s">
        <v>144</v>
      </c>
      <c r="BD12" s="141" t="s">
        <v>88</v>
      </c>
    </row>
    <row r="13" hidden="1" s="1" customFormat="1" ht="12" customHeight="1">
      <c r="B13" s="42"/>
      <c r="D13" s="147" t="s">
        <v>17</v>
      </c>
      <c r="F13" s="135" t="s">
        <v>1</v>
      </c>
      <c r="I13" s="151" t="s">
        <v>18</v>
      </c>
      <c r="J13" s="135" t="s">
        <v>1</v>
      </c>
      <c r="L13" s="42"/>
      <c r="AZ13" s="141" t="s">
        <v>145</v>
      </c>
      <c r="BA13" s="141" t="s">
        <v>145</v>
      </c>
      <c r="BB13" s="141" t="s">
        <v>1</v>
      </c>
      <c r="BC13" s="141" t="s">
        <v>146</v>
      </c>
      <c r="BD13" s="141" t="s">
        <v>88</v>
      </c>
    </row>
    <row r="14" hidden="1" s="1" customFormat="1" ht="12" customHeight="1">
      <c r="B14" s="42"/>
      <c r="D14" s="147" t="s">
        <v>19</v>
      </c>
      <c r="F14" s="135" t="s">
        <v>20</v>
      </c>
      <c r="I14" s="151" t="s">
        <v>21</v>
      </c>
      <c r="J14" s="152" t="str">
        <f>'Rekapitulácia stavby'!AN8</f>
        <v>17. 6. 2019</v>
      </c>
      <c r="L14" s="42"/>
      <c r="AZ14" s="141" t="s">
        <v>147</v>
      </c>
      <c r="BA14" s="141" t="s">
        <v>147</v>
      </c>
      <c r="BB14" s="141" t="s">
        <v>1</v>
      </c>
      <c r="BC14" s="141" t="s">
        <v>148</v>
      </c>
      <c r="BD14" s="141" t="s">
        <v>88</v>
      </c>
    </row>
    <row r="15" hidden="1" s="1" customFormat="1" ht="10.8" customHeight="1">
      <c r="B15" s="42"/>
      <c r="I15" s="149"/>
      <c r="L15" s="42"/>
      <c r="AZ15" s="141" t="s">
        <v>149</v>
      </c>
      <c r="BA15" s="141" t="s">
        <v>149</v>
      </c>
      <c r="BB15" s="141" t="s">
        <v>1</v>
      </c>
      <c r="BC15" s="141" t="s">
        <v>150</v>
      </c>
      <c r="BD15" s="141" t="s">
        <v>88</v>
      </c>
    </row>
    <row r="16" hidden="1" s="1" customFormat="1" ht="12" customHeight="1">
      <c r="B16" s="42"/>
      <c r="D16" s="147" t="s">
        <v>23</v>
      </c>
      <c r="I16" s="151" t="s">
        <v>24</v>
      </c>
      <c r="J16" s="135" t="s">
        <v>1</v>
      </c>
      <c r="L16" s="42"/>
      <c r="AZ16" s="141" t="s">
        <v>151</v>
      </c>
      <c r="BA16" s="141" t="s">
        <v>151</v>
      </c>
      <c r="BB16" s="141" t="s">
        <v>1</v>
      </c>
      <c r="BC16" s="141" t="s">
        <v>152</v>
      </c>
      <c r="BD16" s="141" t="s">
        <v>88</v>
      </c>
    </row>
    <row r="17" hidden="1" s="1" customFormat="1" ht="18" customHeight="1">
      <c r="B17" s="42"/>
      <c r="E17" s="135" t="s">
        <v>25</v>
      </c>
      <c r="I17" s="151" t="s">
        <v>26</v>
      </c>
      <c r="J17" s="135" t="s">
        <v>1</v>
      </c>
      <c r="L17" s="42"/>
      <c r="AZ17" s="141" t="s">
        <v>153</v>
      </c>
      <c r="BA17" s="141" t="s">
        <v>154</v>
      </c>
      <c r="BB17" s="141" t="s">
        <v>139</v>
      </c>
      <c r="BC17" s="141" t="s">
        <v>155</v>
      </c>
      <c r="BD17" s="141" t="s">
        <v>88</v>
      </c>
    </row>
    <row r="18" hidden="1" s="1" customFormat="1" ht="6.96" customHeight="1">
      <c r="B18" s="42"/>
      <c r="I18" s="149"/>
      <c r="L18" s="42"/>
      <c r="AZ18" s="141" t="s">
        <v>156</v>
      </c>
      <c r="BA18" s="141" t="s">
        <v>157</v>
      </c>
      <c r="BB18" s="141" t="s">
        <v>1</v>
      </c>
      <c r="BC18" s="141" t="s">
        <v>158</v>
      </c>
      <c r="BD18" s="141" t="s">
        <v>88</v>
      </c>
    </row>
    <row r="19" hidden="1" s="1" customFormat="1" ht="12" customHeight="1">
      <c r="B19" s="42"/>
      <c r="D19" s="147" t="s">
        <v>27</v>
      </c>
      <c r="I19" s="151" t="s">
        <v>24</v>
      </c>
      <c r="J19" s="32" t="str">
        <f>'Rekapitulácia stavby'!AN13</f>
        <v>Vyplň údaj</v>
      </c>
      <c r="L19" s="42"/>
      <c r="AZ19" s="141" t="s">
        <v>159</v>
      </c>
      <c r="BA19" s="141" t="s">
        <v>160</v>
      </c>
      <c r="BB19" s="141" t="s">
        <v>1</v>
      </c>
      <c r="BC19" s="141" t="s">
        <v>161</v>
      </c>
      <c r="BD19" s="141" t="s">
        <v>88</v>
      </c>
    </row>
    <row r="20" hidden="1" s="1" customFormat="1" ht="18" customHeight="1">
      <c r="B20" s="42"/>
      <c r="E20" s="32" t="str">
        <f>'Rekapitulácia stavby'!E14</f>
        <v>Vyplň údaj</v>
      </c>
      <c r="F20" s="135"/>
      <c r="G20" s="135"/>
      <c r="H20" s="135"/>
      <c r="I20" s="151" t="s">
        <v>26</v>
      </c>
      <c r="J20" s="32" t="str">
        <f>'Rekapitulácia stavby'!AN14</f>
        <v>Vyplň údaj</v>
      </c>
      <c r="L20" s="42"/>
      <c r="AZ20" s="141" t="s">
        <v>162</v>
      </c>
      <c r="BA20" s="141" t="s">
        <v>163</v>
      </c>
      <c r="BB20" s="141" t="s">
        <v>1</v>
      </c>
      <c r="BC20" s="141" t="s">
        <v>164</v>
      </c>
      <c r="BD20" s="141" t="s">
        <v>88</v>
      </c>
    </row>
    <row r="21" hidden="1" s="1" customFormat="1" ht="6.96" customHeight="1">
      <c r="B21" s="42"/>
      <c r="I21" s="149"/>
      <c r="L21" s="42"/>
      <c r="AZ21" s="141" t="s">
        <v>165</v>
      </c>
      <c r="BA21" s="141" t="s">
        <v>166</v>
      </c>
      <c r="BB21" s="141" t="s">
        <v>1</v>
      </c>
      <c r="BC21" s="141" t="s">
        <v>167</v>
      </c>
      <c r="BD21" s="141" t="s">
        <v>88</v>
      </c>
    </row>
    <row r="22" hidden="1" s="1" customFormat="1" ht="12" customHeight="1">
      <c r="B22" s="42"/>
      <c r="D22" s="147" t="s">
        <v>29</v>
      </c>
      <c r="I22" s="151" t="s">
        <v>24</v>
      </c>
      <c r="J22" s="135" t="s">
        <v>1</v>
      </c>
      <c r="L22" s="42"/>
      <c r="AZ22" s="141" t="s">
        <v>168</v>
      </c>
      <c r="BA22" s="141" t="s">
        <v>169</v>
      </c>
      <c r="BB22" s="141" t="s">
        <v>1</v>
      </c>
      <c r="BC22" s="141" t="s">
        <v>170</v>
      </c>
      <c r="BD22" s="141" t="s">
        <v>88</v>
      </c>
    </row>
    <row r="23" hidden="1" s="1" customFormat="1" ht="18" customHeight="1">
      <c r="B23" s="42"/>
      <c r="E23" s="135" t="s">
        <v>171</v>
      </c>
      <c r="I23" s="151" t="s">
        <v>26</v>
      </c>
      <c r="J23" s="135" t="s">
        <v>1</v>
      </c>
      <c r="L23" s="42"/>
      <c r="AZ23" s="141" t="s">
        <v>172</v>
      </c>
      <c r="BA23" s="141" t="s">
        <v>173</v>
      </c>
      <c r="BB23" s="141" t="s">
        <v>1</v>
      </c>
      <c r="BC23" s="141" t="s">
        <v>174</v>
      </c>
      <c r="BD23" s="141" t="s">
        <v>88</v>
      </c>
    </row>
    <row r="24" hidden="1" s="1" customFormat="1" ht="6.96" customHeight="1">
      <c r="B24" s="42"/>
      <c r="I24" s="149"/>
      <c r="L24" s="42"/>
      <c r="AZ24" s="141" t="s">
        <v>175</v>
      </c>
      <c r="BA24" s="141" t="s">
        <v>176</v>
      </c>
      <c r="BB24" s="141" t="s">
        <v>1</v>
      </c>
      <c r="BC24" s="141" t="s">
        <v>177</v>
      </c>
      <c r="BD24" s="141" t="s">
        <v>88</v>
      </c>
    </row>
    <row r="25" hidden="1" s="1" customFormat="1" ht="12" customHeight="1">
      <c r="B25" s="42"/>
      <c r="D25" s="147" t="s">
        <v>32</v>
      </c>
      <c r="I25" s="151" t="s">
        <v>24</v>
      </c>
      <c r="J25" s="135" t="s">
        <v>1</v>
      </c>
      <c r="L25" s="42"/>
      <c r="AZ25" s="141" t="s">
        <v>178</v>
      </c>
      <c r="BA25" s="141" t="s">
        <v>179</v>
      </c>
      <c r="BB25" s="141" t="s">
        <v>1</v>
      </c>
      <c r="BC25" s="141" t="s">
        <v>180</v>
      </c>
      <c r="BD25" s="141" t="s">
        <v>88</v>
      </c>
    </row>
    <row r="26" hidden="1" s="1" customFormat="1" ht="18" customHeight="1">
      <c r="B26" s="42"/>
      <c r="E26" s="135" t="s">
        <v>181</v>
      </c>
      <c r="I26" s="151" t="s">
        <v>26</v>
      </c>
      <c r="J26" s="135" t="s">
        <v>1</v>
      </c>
      <c r="L26" s="42"/>
      <c r="AZ26" s="141" t="s">
        <v>182</v>
      </c>
      <c r="BA26" s="141" t="s">
        <v>183</v>
      </c>
      <c r="BB26" s="141" t="s">
        <v>1</v>
      </c>
      <c r="BC26" s="141" t="s">
        <v>184</v>
      </c>
      <c r="BD26" s="141" t="s">
        <v>88</v>
      </c>
    </row>
    <row r="27" hidden="1" s="1" customFormat="1" ht="6.96" customHeight="1">
      <c r="B27" s="42"/>
      <c r="I27" s="149"/>
      <c r="L27" s="42"/>
      <c r="AZ27" s="141" t="s">
        <v>185</v>
      </c>
      <c r="BA27" s="141" t="s">
        <v>186</v>
      </c>
      <c r="BB27" s="141" t="s">
        <v>1</v>
      </c>
      <c r="BC27" s="141" t="s">
        <v>187</v>
      </c>
      <c r="BD27" s="141" t="s">
        <v>88</v>
      </c>
    </row>
    <row r="28" hidden="1" s="1" customFormat="1" ht="12" customHeight="1">
      <c r="B28" s="42"/>
      <c r="D28" s="147" t="s">
        <v>34</v>
      </c>
      <c r="I28" s="149"/>
      <c r="L28" s="42"/>
      <c r="AZ28" s="141" t="s">
        <v>188</v>
      </c>
      <c r="BA28" s="141" t="s">
        <v>189</v>
      </c>
      <c r="BB28" s="141" t="s">
        <v>1</v>
      </c>
      <c r="BC28" s="141" t="s">
        <v>190</v>
      </c>
      <c r="BD28" s="141" t="s">
        <v>88</v>
      </c>
    </row>
    <row r="29" hidden="1" s="7" customFormat="1" ht="16.5" customHeight="1">
      <c r="B29" s="153"/>
      <c r="E29" s="154" t="s">
        <v>1</v>
      </c>
      <c r="F29" s="154"/>
      <c r="G29" s="154"/>
      <c r="H29" s="154"/>
      <c r="I29" s="155"/>
      <c r="L29" s="153"/>
      <c r="AZ29" s="156" t="s">
        <v>191</v>
      </c>
      <c r="BA29" s="156" t="s">
        <v>192</v>
      </c>
      <c r="BB29" s="156" t="s">
        <v>1</v>
      </c>
      <c r="BC29" s="156" t="s">
        <v>193</v>
      </c>
      <c r="BD29" s="156" t="s">
        <v>88</v>
      </c>
    </row>
    <row r="30" hidden="1" s="1" customFormat="1" ht="6.96" customHeight="1">
      <c r="B30" s="42"/>
      <c r="I30" s="149"/>
      <c r="L30" s="42"/>
      <c r="AZ30" s="141" t="s">
        <v>194</v>
      </c>
      <c r="BA30" s="141" t="s">
        <v>195</v>
      </c>
      <c r="BB30" s="141" t="s">
        <v>1</v>
      </c>
      <c r="BC30" s="141" t="s">
        <v>196</v>
      </c>
      <c r="BD30" s="141" t="s">
        <v>88</v>
      </c>
    </row>
    <row r="31" hidden="1" s="1" customFormat="1" ht="6.96" customHeight="1">
      <c r="B31" s="42"/>
      <c r="D31" s="77"/>
      <c r="E31" s="77"/>
      <c r="F31" s="77"/>
      <c r="G31" s="77"/>
      <c r="H31" s="77"/>
      <c r="I31" s="157"/>
      <c r="J31" s="77"/>
      <c r="K31" s="77"/>
      <c r="L31" s="42"/>
      <c r="AZ31" s="141" t="s">
        <v>197</v>
      </c>
      <c r="BA31" s="141" t="s">
        <v>198</v>
      </c>
      <c r="BB31" s="141" t="s">
        <v>1</v>
      </c>
      <c r="BC31" s="141" t="s">
        <v>199</v>
      </c>
      <c r="BD31" s="141" t="s">
        <v>88</v>
      </c>
    </row>
    <row r="32" hidden="1" s="1" customFormat="1" ht="25.44" customHeight="1">
      <c r="B32" s="42"/>
      <c r="D32" s="158" t="s">
        <v>35</v>
      </c>
      <c r="I32" s="149"/>
      <c r="J32" s="159">
        <f>ROUND(J142, 2)</f>
        <v>0</v>
      </c>
      <c r="L32" s="42"/>
    </row>
    <row r="33" hidden="1" s="1" customFormat="1" ht="6.96" customHeight="1">
      <c r="B33" s="42"/>
      <c r="D33" s="77"/>
      <c r="E33" s="77"/>
      <c r="F33" s="77"/>
      <c r="G33" s="77"/>
      <c r="H33" s="77"/>
      <c r="I33" s="157"/>
      <c r="J33" s="77"/>
      <c r="K33" s="77"/>
      <c r="L33" s="42"/>
    </row>
    <row r="34" hidden="1" s="1" customFormat="1" ht="14.4" customHeight="1">
      <c r="B34" s="42"/>
      <c r="F34" s="160" t="s">
        <v>37</v>
      </c>
      <c r="I34" s="161" t="s">
        <v>36</v>
      </c>
      <c r="J34" s="160" t="s">
        <v>38</v>
      </c>
      <c r="L34" s="42"/>
    </row>
    <row r="35" hidden="1" s="1" customFormat="1" ht="14.4" customHeight="1">
      <c r="B35" s="42"/>
      <c r="D35" s="162" t="s">
        <v>39</v>
      </c>
      <c r="E35" s="147" t="s">
        <v>40</v>
      </c>
      <c r="F35" s="163">
        <f>ROUND((SUM(BE142:BE1044)),  2)</f>
        <v>0</v>
      </c>
      <c r="I35" s="164">
        <v>0.20000000000000001</v>
      </c>
      <c r="J35" s="163">
        <f>ROUND(((SUM(BE142:BE1044))*I35),  2)</f>
        <v>0</v>
      </c>
      <c r="L35" s="42"/>
    </row>
    <row r="36" hidden="1" s="1" customFormat="1" ht="14.4" customHeight="1">
      <c r="B36" s="42"/>
      <c r="E36" s="147" t="s">
        <v>41</v>
      </c>
      <c r="F36" s="163">
        <f>ROUND((SUM(BF142:BF1044)),  2)</f>
        <v>0</v>
      </c>
      <c r="I36" s="164">
        <v>0.20000000000000001</v>
      </c>
      <c r="J36" s="163">
        <f>ROUND(((SUM(BF142:BF1044))*I36),  2)</f>
        <v>0</v>
      </c>
      <c r="L36" s="42"/>
    </row>
    <row r="37" hidden="1" s="1" customFormat="1" ht="14.4" customHeight="1">
      <c r="B37" s="42"/>
      <c r="E37" s="147" t="s">
        <v>42</v>
      </c>
      <c r="F37" s="163">
        <f>ROUND((SUM(BG142:BG1044)),  2)</f>
        <v>0</v>
      </c>
      <c r="I37" s="164">
        <v>0.20000000000000001</v>
      </c>
      <c r="J37" s="163">
        <f>0</f>
        <v>0</v>
      </c>
      <c r="L37" s="42"/>
    </row>
    <row r="38" hidden="1" s="1" customFormat="1" ht="14.4" customHeight="1">
      <c r="B38" s="42"/>
      <c r="E38" s="147" t="s">
        <v>43</v>
      </c>
      <c r="F38" s="163">
        <f>ROUND((SUM(BH142:BH1044)),  2)</f>
        <v>0</v>
      </c>
      <c r="I38" s="164">
        <v>0.20000000000000001</v>
      </c>
      <c r="J38" s="163">
        <f>0</f>
        <v>0</v>
      </c>
      <c r="L38" s="42"/>
    </row>
    <row r="39" hidden="1" s="1" customFormat="1" ht="14.4" customHeight="1">
      <c r="B39" s="42"/>
      <c r="E39" s="147" t="s">
        <v>44</v>
      </c>
      <c r="F39" s="163">
        <f>ROUND((SUM(BI142:BI1044)),  2)</f>
        <v>0</v>
      </c>
      <c r="I39" s="164">
        <v>0</v>
      </c>
      <c r="J39" s="163">
        <f>0</f>
        <v>0</v>
      </c>
      <c r="L39" s="42"/>
    </row>
    <row r="40" hidden="1" s="1" customFormat="1" ht="6.96" customHeight="1">
      <c r="B40" s="42"/>
      <c r="I40" s="149"/>
      <c r="L40" s="42"/>
    </row>
    <row r="41" hidden="1" s="1" customFormat="1" ht="25.44" customHeight="1">
      <c r="B41" s="42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42"/>
    </row>
    <row r="42" hidden="1" s="1" customFormat="1" ht="14.4" customHeight="1">
      <c r="B42" s="42"/>
      <c r="I42" s="149"/>
      <c r="L42" s="42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73" t="s">
        <v>52</v>
      </c>
      <c r="E65" s="174"/>
      <c r="F65" s="174"/>
      <c r="G65" s="173" t="s">
        <v>53</v>
      </c>
      <c r="H65" s="174"/>
      <c r="I65" s="175"/>
      <c r="J65" s="174"/>
      <c r="K65" s="174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42"/>
    </row>
    <row r="77" hidden="1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2"/>
    </row>
    <row r="78" hidden="1"/>
    <row r="79" hidden="1"/>
    <row r="80" hidden="1"/>
    <row r="81" hidden="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2"/>
    </row>
    <row r="82" hidden="1" s="1" customFormat="1" ht="24.96" customHeight="1">
      <c r="B82" s="37"/>
      <c r="C82" s="22" t="s">
        <v>200</v>
      </c>
      <c r="D82" s="38"/>
      <c r="E82" s="38"/>
      <c r="F82" s="38"/>
      <c r="G82" s="38"/>
      <c r="H82" s="38"/>
      <c r="I82" s="149"/>
      <c r="J82" s="38"/>
      <c r="K82" s="38"/>
      <c r="L82" s="42"/>
    </row>
    <row r="83" hidden="1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hidden="1" s="1" customFormat="1" ht="12" customHeight="1">
      <c r="B84" s="37"/>
      <c r="C84" s="31" t="s">
        <v>15</v>
      </c>
      <c r="D84" s="38"/>
      <c r="E84" s="38"/>
      <c r="F84" s="38"/>
      <c r="G84" s="38"/>
      <c r="H84" s="38"/>
      <c r="I84" s="149"/>
      <c r="J84" s="38"/>
      <c r="K84" s="38"/>
      <c r="L84" s="42"/>
    </row>
    <row r="85" hidden="1" s="1" customFormat="1" ht="16.5" customHeight="1">
      <c r="B85" s="37"/>
      <c r="C85" s="38"/>
      <c r="D85" s="38"/>
      <c r="E85" s="187" t="str">
        <f>E7</f>
        <v>Rozšírenie kapacity ŠJ E. Lániho č.s.261/7 v Bytči - prístavba</v>
      </c>
      <c r="F85" s="31"/>
      <c r="G85" s="31"/>
      <c r="H85" s="31"/>
      <c r="I85" s="149"/>
      <c r="J85" s="38"/>
      <c r="K85" s="38"/>
      <c r="L85" s="42"/>
    </row>
    <row r="86" hidden="1" ht="12" customHeight="1">
      <c r="B86" s="20"/>
      <c r="C86" s="31" t="s">
        <v>123</v>
      </c>
      <c r="D86" s="21"/>
      <c r="E86" s="21"/>
      <c r="F86" s="21"/>
      <c r="G86" s="21"/>
      <c r="H86" s="21"/>
      <c r="I86" s="140"/>
      <c r="J86" s="21"/>
      <c r="K86" s="21"/>
      <c r="L86" s="19"/>
    </row>
    <row r="87" hidden="1" s="1" customFormat="1" ht="16.5" customHeight="1">
      <c r="B87" s="37"/>
      <c r="C87" s="38"/>
      <c r="D87" s="38"/>
      <c r="E87" s="187" t="s">
        <v>127</v>
      </c>
      <c r="F87" s="38"/>
      <c r="G87" s="38"/>
      <c r="H87" s="38"/>
      <c r="I87" s="149"/>
      <c r="J87" s="38"/>
      <c r="K87" s="38"/>
      <c r="L87" s="42"/>
    </row>
    <row r="88" hidden="1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9"/>
      <c r="J88" s="38"/>
      <c r="K88" s="38"/>
      <c r="L88" s="42"/>
    </row>
    <row r="89" hidden="1" s="1" customFormat="1" ht="16.5" customHeight="1">
      <c r="B89" s="37"/>
      <c r="C89" s="38"/>
      <c r="D89" s="38"/>
      <c r="E89" s="70" t="str">
        <f>E11</f>
        <v>SO 01.1, SO 01.2 - Architektúra, Statika</v>
      </c>
      <c r="F89" s="38"/>
      <c r="G89" s="38"/>
      <c r="H89" s="38"/>
      <c r="I89" s="149"/>
      <c r="J89" s="38"/>
      <c r="K89" s="38"/>
      <c r="L89" s="42"/>
    </row>
    <row r="90" hidden="1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hidden="1" s="1" customFormat="1" ht="12" customHeight="1">
      <c r="B91" s="37"/>
      <c r="C91" s="31" t="s">
        <v>19</v>
      </c>
      <c r="D91" s="38"/>
      <c r="E91" s="38"/>
      <c r="F91" s="26" t="str">
        <f>F14</f>
        <v>Bytča</v>
      </c>
      <c r="G91" s="38"/>
      <c r="H91" s="38"/>
      <c r="I91" s="151" t="s">
        <v>21</v>
      </c>
      <c r="J91" s="73" t="str">
        <f>IF(J14="","",J14)</f>
        <v>17. 6. 2019</v>
      </c>
      <c r="K91" s="38"/>
      <c r="L91" s="42"/>
    </row>
    <row r="92" hidden="1" s="1" customFormat="1" ht="6.96" customHeight="1">
      <c r="B92" s="37"/>
      <c r="C92" s="38"/>
      <c r="D92" s="38"/>
      <c r="E92" s="38"/>
      <c r="F92" s="38"/>
      <c r="G92" s="38"/>
      <c r="H92" s="38"/>
      <c r="I92" s="149"/>
      <c r="J92" s="38"/>
      <c r="K92" s="38"/>
      <c r="L92" s="42"/>
    </row>
    <row r="93" hidden="1" s="1" customFormat="1" ht="15.15" customHeight="1">
      <c r="B93" s="37"/>
      <c r="C93" s="31" t="s">
        <v>23</v>
      </c>
      <c r="D93" s="38"/>
      <c r="E93" s="38"/>
      <c r="F93" s="26" t="str">
        <f>E17</f>
        <v>Mesto Bytča, Námestie SR 1, Bytča</v>
      </c>
      <c r="G93" s="38"/>
      <c r="H93" s="38"/>
      <c r="I93" s="151" t="s">
        <v>29</v>
      </c>
      <c r="J93" s="35" t="str">
        <f>E23</f>
        <v xml:space="preserve">ALFA Projekt </v>
      </c>
      <c r="K93" s="38"/>
      <c r="L93" s="42"/>
    </row>
    <row r="94" hidden="1" s="1" customFormat="1" ht="15.15" customHeight="1">
      <c r="B94" s="37"/>
      <c r="C94" s="31" t="s">
        <v>27</v>
      </c>
      <c r="D94" s="38"/>
      <c r="E94" s="38"/>
      <c r="F94" s="26" t="str">
        <f>IF(E20="","",E20)</f>
        <v>Vyplň údaj</v>
      </c>
      <c r="G94" s="38"/>
      <c r="H94" s="38"/>
      <c r="I94" s="151" t="s">
        <v>32</v>
      </c>
      <c r="J94" s="35" t="str">
        <f>E26</f>
        <v>Ing. Jacková</v>
      </c>
      <c r="K94" s="38"/>
      <c r="L94" s="42"/>
    </row>
    <row r="95" hidden="1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hidden="1" s="1" customFormat="1" ht="29.28" customHeight="1">
      <c r="B96" s="37"/>
      <c r="C96" s="188" t="s">
        <v>201</v>
      </c>
      <c r="D96" s="189"/>
      <c r="E96" s="189"/>
      <c r="F96" s="189"/>
      <c r="G96" s="189"/>
      <c r="H96" s="189"/>
      <c r="I96" s="190"/>
      <c r="J96" s="191" t="s">
        <v>202</v>
      </c>
      <c r="K96" s="189"/>
      <c r="L96" s="42"/>
    </row>
    <row r="97" hidden="1" s="1" customFormat="1" ht="10.32" customHeight="1">
      <c r="B97" s="37"/>
      <c r="C97" s="38"/>
      <c r="D97" s="38"/>
      <c r="E97" s="38"/>
      <c r="F97" s="38"/>
      <c r="G97" s="38"/>
      <c r="H97" s="38"/>
      <c r="I97" s="149"/>
      <c r="J97" s="38"/>
      <c r="K97" s="38"/>
      <c r="L97" s="42"/>
    </row>
    <row r="98" hidden="1" s="1" customFormat="1" ht="22.8" customHeight="1">
      <c r="B98" s="37"/>
      <c r="C98" s="192" t="s">
        <v>203</v>
      </c>
      <c r="D98" s="38"/>
      <c r="E98" s="38"/>
      <c r="F98" s="38"/>
      <c r="G98" s="38"/>
      <c r="H98" s="38"/>
      <c r="I98" s="149"/>
      <c r="J98" s="104">
        <f>J142</f>
        <v>0</v>
      </c>
      <c r="K98" s="38"/>
      <c r="L98" s="42"/>
      <c r="AU98" s="16" t="s">
        <v>204</v>
      </c>
    </row>
    <row r="99" hidden="1" s="8" customFormat="1" ht="24.96" customHeight="1">
      <c r="B99" s="193"/>
      <c r="C99" s="194"/>
      <c r="D99" s="195" t="s">
        <v>205</v>
      </c>
      <c r="E99" s="196"/>
      <c r="F99" s="196"/>
      <c r="G99" s="196"/>
      <c r="H99" s="196"/>
      <c r="I99" s="197"/>
      <c r="J99" s="198">
        <f>J143</f>
        <v>0</v>
      </c>
      <c r="K99" s="194"/>
      <c r="L99" s="199"/>
    </row>
    <row r="100" hidden="1" s="9" customFormat="1" ht="19.92" customHeight="1">
      <c r="B100" s="200"/>
      <c r="C100" s="127"/>
      <c r="D100" s="201" t="s">
        <v>206</v>
      </c>
      <c r="E100" s="202"/>
      <c r="F100" s="202"/>
      <c r="G100" s="202"/>
      <c r="H100" s="202"/>
      <c r="I100" s="203"/>
      <c r="J100" s="204">
        <f>J144</f>
        <v>0</v>
      </c>
      <c r="K100" s="127"/>
      <c r="L100" s="205"/>
    </row>
    <row r="101" hidden="1" s="9" customFormat="1" ht="19.92" customHeight="1">
      <c r="B101" s="200"/>
      <c r="C101" s="127"/>
      <c r="D101" s="201" t="s">
        <v>207</v>
      </c>
      <c r="E101" s="202"/>
      <c r="F101" s="202"/>
      <c r="G101" s="202"/>
      <c r="H101" s="202"/>
      <c r="I101" s="203"/>
      <c r="J101" s="204">
        <f>J209</f>
        <v>0</v>
      </c>
      <c r="K101" s="127"/>
      <c r="L101" s="205"/>
    </row>
    <row r="102" hidden="1" s="9" customFormat="1" ht="19.92" customHeight="1">
      <c r="B102" s="200"/>
      <c r="C102" s="127"/>
      <c r="D102" s="201" t="s">
        <v>208</v>
      </c>
      <c r="E102" s="202"/>
      <c r="F102" s="202"/>
      <c r="G102" s="202"/>
      <c r="H102" s="202"/>
      <c r="I102" s="203"/>
      <c r="J102" s="204">
        <f>J292</f>
        <v>0</v>
      </c>
      <c r="K102" s="127"/>
      <c r="L102" s="205"/>
    </row>
    <row r="103" hidden="1" s="9" customFormat="1" ht="19.92" customHeight="1">
      <c r="B103" s="200"/>
      <c r="C103" s="127"/>
      <c r="D103" s="201" t="s">
        <v>209</v>
      </c>
      <c r="E103" s="202"/>
      <c r="F103" s="202"/>
      <c r="G103" s="202"/>
      <c r="H103" s="202"/>
      <c r="I103" s="203"/>
      <c r="J103" s="204">
        <f>J376</f>
        <v>0</v>
      </c>
      <c r="K103" s="127"/>
      <c r="L103" s="205"/>
    </row>
    <row r="104" hidden="1" s="9" customFormat="1" ht="19.92" customHeight="1">
      <c r="B104" s="200"/>
      <c r="C104" s="127"/>
      <c r="D104" s="201" t="s">
        <v>210</v>
      </c>
      <c r="E104" s="202"/>
      <c r="F104" s="202"/>
      <c r="G104" s="202"/>
      <c r="H104" s="202"/>
      <c r="I104" s="203"/>
      <c r="J104" s="204">
        <f>J420</f>
        <v>0</v>
      </c>
      <c r="K104" s="127"/>
      <c r="L104" s="205"/>
    </row>
    <row r="105" hidden="1" s="9" customFormat="1" ht="19.92" customHeight="1">
      <c r="B105" s="200"/>
      <c r="C105" s="127"/>
      <c r="D105" s="201" t="s">
        <v>211</v>
      </c>
      <c r="E105" s="202"/>
      <c r="F105" s="202"/>
      <c r="G105" s="202"/>
      <c r="H105" s="202"/>
      <c r="I105" s="203"/>
      <c r="J105" s="204">
        <f>J441</f>
        <v>0</v>
      </c>
      <c r="K105" s="127"/>
      <c r="L105" s="205"/>
    </row>
    <row r="106" hidden="1" s="9" customFormat="1" ht="19.92" customHeight="1">
      <c r="B106" s="200"/>
      <c r="C106" s="127"/>
      <c r="D106" s="201" t="s">
        <v>212</v>
      </c>
      <c r="E106" s="202"/>
      <c r="F106" s="202"/>
      <c r="G106" s="202"/>
      <c r="H106" s="202"/>
      <c r="I106" s="203"/>
      <c r="J106" s="204">
        <f>J565</f>
        <v>0</v>
      </c>
      <c r="K106" s="127"/>
      <c r="L106" s="205"/>
    </row>
    <row r="107" hidden="1" s="9" customFormat="1" ht="19.92" customHeight="1">
      <c r="B107" s="200"/>
      <c r="C107" s="127"/>
      <c r="D107" s="201" t="s">
        <v>213</v>
      </c>
      <c r="E107" s="202"/>
      <c r="F107" s="202"/>
      <c r="G107" s="202"/>
      <c r="H107" s="202"/>
      <c r="I107" s="203"/>
      <c r="J107" s="204">
        <f>J704</f>
        <v>0</v>
      </c>
      <c r="K107" s="127"/>
      <c r="L107" s="205"/>
    </row>
    <row r="108" hidden="1" s="8" customFormat="1" ht="24.96" customHeight="1">
      <c r="B108" s="193"/>
      <c r="C108" s="194"/>
      <c r="D108" s="195" t="s">
        <v>214</v>
      </c>
      <c r="E108" s="196"/>
      <c r="F108" s="196"/>
      <c r="G108" s="196"/>
      <c r="H108" s="196"/>
      <c r="I108" s="197"/>
      <c r="J108" s="198">
        <f>J706</f>
        <v>0</v>
      </c>
      <c r="K108" s="194"/>
      <c r="L108" s="199"/>
    </row>
    <row r="109" hidden="1" s="9" customFormat="1" ht="19.92" customHeight="1">
      <c r="B109" s="200"/>
      <c r="C109" s="127"/>
      <c r="D109" s="201" t="s">
        <v>215</v>
      </c>
      <c r="E109" s="202"/>
      <c r="F109" s="202"/>
      <c r="G109" s="202"/>
      <c r="H109" s="202"/>
      <c r="I109" s="203"/>
      <c r="J109" s="204">
        <f>J707</f>
        <v>0</v>
      </c>
      <c r="K109" s="127"/>
      <c r="L109" s="205"/>
    </row>
    <row r="110" hidden="1" s="9" customFormat="1" ht="19.92" customHeight="1">
      <c r="B110" s="200"/>
      <c r="C110" s="127"/>
      <c r="D110" s="201" t="s">
        <v>216</v>
      </c>
      <c r="E110" s="202"/>
      <c r="F110" s="202"/>
      <c r="G110" s="202"/>
      <c r="H110" s="202"/>
      <c r="I110" s="203"/>
      <c r="J110" s="204">
        <f>J738</f>
        <v>0</v>
      </c>
      <c r="K110" s="127"/>
      <c r="L110" s="205"/>
    </row>
    <row r="111" hidden="1" s="9" customFormat="1" ht="19.92" customHeight="1">
      <c r="B111" s="200"/>
      <c r="C111" s="127"/>
      <c r="D111" s="201" t="s">
        <v>217</v>
      </c>
      <c r="E111" s="202"/>
      <c r="F111" s="202"/>
      <c r="G111" s="202"/>
      <c r="H111" s="202"/>
      <c r="I111" s="203"/>
      <c r="J111" s="204">
        <f>J752</f>
        <v>0</v>
      </c>
      <c r="K111" s="127"/>
      <c r="L111" s="205"/>
    </row>
    <row r="112" hidden="1" s="9" customFormat="1" ht="19.92" customHeight="1">
      <c r="B112" s="200"/>
      <c r="C112" s="127"/>
      <c r="D112" s="201" t="s">
        <v>218</v>
      </c>
      <c r="E112" s="202"/>
      <c r="F112" s="202"/>
      <c r="G112" s="202"/>
      <c r="H112" s="202"/>
      <c r="I112" s="203"/>
      <c r="J112" s="204">
        <f>J789</f>
        <v>0</v>
      </c>
      <c r="K112" s="127"/>
      <c r="L112" s="205"/>
    </row>
    <row r="113" hidden="1" s="9" customFormat="1" ht="19.92" customHeight="1">
      <c r="B113" s="200"/>
      <c r="C113" s="127"/>
      <c r="D113" s="201" t="s">
        <v>219</v>
      </c>
      <c r="E113" s="202"/>
      <c r="F113" s="202"/>
      <c r="G113" s="202"/>
      <c r="H113" s="202"/>
      <c r="I113" s="203"/>
      <c r="J113" s="204">
        <f>J802</f>
        <v>0</v>
      </c>
      <c r="K113" s="127"/>
      <c r="L113" s="205"/>
    </row>
    <row r="114" hidden="1" s="9" customFormat="1" ht="19.92" customHeight="1">
      <c r="B114" s="200"/>
      <c r="C114" s="127"/>
      <c r="D114" s="201" t="s">
        <v>220</v>
      </c>
      <c r="E114" s="202"/>
      <c r="F114" s="202"/>
      <c r="G114" s="202"/>
      <c r="H114" s="202"/>
      <c r="I114" s="203"/>
      <c r="J114" s="204">
        <f>J843</f>
        <v>0</v>
      </c>
      <c r="K114" s="127"/>
      <c r="L114" s="205"/>
    </row>
    <row r="115" hidden="1" s="9" customFormat="1" ht="19.92" customHeight="1">
      <c r="B115" s="200"/>
      <c r="C115" s="127"/>
      <c r="D115" s="201" t="s">
        <v>221</v>
      </c>
      <c r="E115" s="202"/>
      <c r="F115" s="202"/>
      <c r="G115" s="202"/>
      <c r="H115" s="202"/>
      <c r="I115" s="203"/>
      <c r="J115" s="204">
        <f>J943</f>
        <v>0</v>
      </c>
      <c r="K115" s="127"/>
      <c r="L115" s="205"/>
    </row>
    <row r="116" hidden="1" s="9" customFormat="1" ht="19.92" customHeight="1">
      <c r="B116" s="200"/>
      <c r="C116" s="127"/>
      <c r="D116" s="201" t="s">
        <v>222</v>
      </c>
      <c r="E116" s="202"/>
      <c r="F116" s="202"/>
      <c r="G116" s="202"/>
      <c r="H116" s="202"/>
      <c r="I116" s="203"/>
      <c r="J116" s="204">
        <f>J966</f>
        <v>0</v>
      </c>
      <c r="K116" s="127"/>
      <c r="L116" s="205"/>
    </row>
    <row r="117" hidden="1" s="9" customFormat="1" ht="19.92" customHeight="1">
      <c r="B117" s="200"/>
      <c r="C117" s="127"/>
      <c r="D117" s="201" t="s">
        <v>223</v>
      </c>
      <c r="E117" s="202"/>
      <c r="F117" s="202"/>
      <c r="G117" s="202"/>
      <c r="H117" s="202"/>
      <c r="I117" s="203"/>
      <c r="J117" s="204">
        <f>J973</f>
        <v>0</v>
      </c>
      <c r="K117" s="127"/>
      <c r="L117" s="205"/>
    </row>
    <row r="118" hidden="1" s="9" customFormat="1" ht="19.92" customHeight="1">
      <c r="B118" s="200"/>
      <c r="C118" s="127"/>
      <c r="D118" s="201" t="s">
        <v>224</v>
      </c>
      <c r="E118" s="202"/>
      <c r="F118" s="202"/>
      <c r="G118" s="202"/>
      <c r="H118" s="202"/>
      <c r="I118" s="203"/>
      <c r="J118" s="204">
        <f>J996</f>
        <v>0</v>
      </c>
      <c r="K118" s="127"/>
      <c r="L118" s="205"/>
    </row>
    <row r="119" hidden="1" s="9" customFormat="1" ht="19.92" customHeight="1">
      <c r="B119" s="200"/>
      <c r="C119" s="127"/>
      <c r="D119" s="201" t="s">
        <v>225</v>
      </c>
      <c r="E119" s="202"/>
      <c r="F119" s="202"/>
      <c r="G119" s="202"/>
      <c r="H119" s="202"/>
      <c r="I119" s="203"/>
      <c r="J119" s="204">
        <f>J1012</f>
        <v>0</v>
      </c>
      <c r="K119" s="127"/>
      <c r="L119" s="205"/>
    </row>
    <row r="120" hidden="1" s="9" customFormat="1" ht="19.92" customHeight="1">
      <c r="B120" s="200"/>
      <c r="C120" s="127"/>
      <c r="D120" s="201" t="s">
        <v>226</v>
      </c>
      <c r="E120" s="202"/>
      <c r="F120" s="202"/>
      <c r="G120" s="202"/>
      <c r="H120" s="202"/>
      <c r="I120" s="203"/>
      <c r="J120" s="204">
        <f>J1028</f>
        <v>0</v>
      </c>
      <c r="K120" s="127"/>
      <c r="L120" s="205"/>
    </row>
    <row r="121" hidden="1" s="1" customFormat="1" ht="21.84" customHeight="1">
      <c r="B121" s="37"/>
      <c r="C121" s="38"/>
      <c r="D121" s="38"/>
      <c r="E121" s="38"/>
      <c r="F121" s="38"/>
      <c r="G121" s="38"/>
      <c r="H121" s="38"/>
      <c r="I121" s="149"/>
      <c r="J121" s="38"/>
      <c r="K121" s="38"/>
      <c r="L121" s="42"/>
    </row>
    <row r="122" hidden="1" s="1" customFormat="1" ht="6.96" customHeight="1">
      <c r="B122" s="60"/>
      <c r="C122" s="61"/>
      <c r="D122" s="61"/>
      <c r="E122" s="61"/>
      <c r="F122" s="61"/>
      <c r="G122" s="61"/>
      <c r="H122" s="61"/>
      <c r="I122" s="183"/>
      <c r="J122" s="61"/>
      <c r="K122" s="61"/>
      <c r="L122" s="42"/>
    </row>
    <row r="123" hidden="1"/>
    <row r="124" hidden="1"/>
    <row r="125" hidden="1"/>
    <row r="126" s="1" customFormat="1" ht="6.96" customHeight="1">
      <c r="B126" s="62"/>
      <c r="C126" s="63"/>
      <c r="D126" s="63"/>
      <c r="E126" s="63"/>
      <c r="F126" s="63"/>
      <c r="G126" s="63"/>
      <c r="H126" s="63"/>
      <c r="I126" s="186"/>
      <c r="J126" s="63"/>
      <c r="K126" s="63"/>
      <c r="L126" s="42"/>
    </row>
    <row r="127" s="1" customFormat="1" ht="24.96" customHeight="1">
      <c r="B127" s="37"/>
      <c r="C127" s="22" t="s">
        <v>227</v>
      </c>
      <c r="D127" s="38"/>
      <c r="E127" s="38"/>
      <c r="F127" s="38"/>
      <c r="G127" s="38"/>
      <c r="H127" s="38"/>
      <c r="I127" s="149"/>
      <c r="J127" s="38"/>
      <c r="K127" s="38"/>
      <c r="L127" s="42"/>
    </row>
    <row r="128" s="1" customFormat="1" ht="6.96" customHeight="1">
      <c r="B128" s="37"/>
      <c r="C128" s="38"/>
      <c r="D128" s="38"/>
      <c r="E128" s="38"/>
      <c r="F128" s="38"/>
      <c r="G128" s="38"/>
      <c r="H128" s="38"/>
      <c r="I128" s="149"/>
      <c r="J128" s="38"/>
      <c r="K128" s="38"/>
      <c r="L128" s="42"/>
    </row>
    <row r="129" s="1" customFormat="1" ht="12" customHeight="1">
      <c r="B129" s="37"/>
      <c r="C129" s="31" t="s">
        <v>15</v>
      </c>
      <c r="D129" s="38"/>
      <c r="E129" s="38"/>
      <c r="F129" s="38"/>
      <c r="G129" s="38"/>
      <c r="H129" s="38"/>
      <c r="I129" s="149"/>
      <c r="J129" s="38"/>
      <c r="K129" s="38"/>
      <c r="L129" s="42"/>
    </row>
    <row r="130" s="1" customFormat="1" ht="16.5" customHeight="1">
      <c r="B130" s="37"/>
      <c r="C130" s="38"/>
      <c r="D130" s="38"/>
      <c r="E130" s="187" t="str">
        <f>E7</f>
        <v>Rozšírenie kapacity ŠJ E. Lániho č.s.261/7 v Bytči - prístavba</v>
      </c>
      <c r="F130" s="31"/>
      <c r="G130" s="31"/>
      <c r="H130" s="31"/>
      <c r="I130" s="149"/>
      <c r="J130" s="38"/>
      <c r="K130" s="38"/>
      <c r="L130" s="42"/>
    </row>
    <row r="131" ht="12" customHeight="1">
      <c r="B131" s="20"/>
      <c r="C131" s="31" t="s">
        <v>123</v>
      </c>
      <c r="D131" s="21"/>
      <c r="E131" s="21"/>
      <c r="F131" s="21"/>
      <c r="G131" s="21"/>
      <c r="H131" s="21"/>
      <c r="I131" s="140"/>
      <c r="J131" s="21"/>
      <c r="K131" s="21"/>
      <c r="L131" s="19"/>
    </row>
    <row r="132" s="1" customFormat="1" ht="16.5" customHeight="1">
      <c r="B132" s="37"/>
      <c r="C132" s="38"/>
      <c r="D132" s="38"/>
      <c r="E132" s="187" t="s">
        <v>127</v>
      </c>
      <c r="F132" s="38"/>
      <c r="G132" s="38"/>
      <c r="H132" s="38"/>
      <c r="I132" s="149"/>
      <c r="J132" s="38"/>
      <c r="K132" s="38"/>
      <c r="L132" s="42"/>
    </row>
    <row r="133" s="1" customFormat="1" ht="12" customHeight="1">
      <c r="B133" s="37"/>
      <c r="C133" s="31" t="s">
        <v>131</v>
      </c>
      <c r="D133" s="38"/>
      <c r="E133" s="38"/>
      <c r="F133" s="38"/>
      <c r="G133" s="38"/>
      <c r="H133" s="38"/>
      <c r="I133" s="149"/>
      <c r="J133" s="38"/>
      <c r="K133" s="38"/>
      <c r="L133" s="42"/>
    </row>
    <row r="134" s="1" customFormat="1" ht="16.5" customHeight="1">
      <c r="B134" s="37"/>
      <c r="C134" s="38"/>
      <c r="D134" s="38"/>
      <c r="E134" s="70" t="str">
        <f>E11</f>
        <v>SO 01.1, SO 01.2 - Architektúra, Statika</v>
      </c>
      <c r="F134" s="38"/>
      <c r="G134" s="38"/>
      <c r="H134" s="38"/>
      <c r="I134" s="149"/>
      <c r="J134" s="38"/>
      <c r="K134" s="38"/>
      <c r="L134" s="42"/>
    </row>
    <row r="135" s="1" customFormat="1" ht="6.96" customHeight="1">
      <c r="B135" s="37"/>
      <c r="C135" s="38"/>
      <c r="D135" s="38"/>
      <c r="E135" s="38"/>
      <c r="F135" s="38"/>
      <c r="G135" s="38"/>
      <c r="H135" s="38"/>
      <c r="I135" s="149"/>
      <c r="J135" s="38"/>
      <c r="K135" s="38"/>
      <c r="L135" s="42"/>
    </row>
    <row r="136" s="1" customFormat="1" ht="12" customHeight="1">
      <c r="B136" s="37"/>
      <c r="C136" s="31" t="s">
        <v>19</v>
      </c>
      <c r="D136" s="38"/>
      <c r="E136" s="38"/>
      <c r="F136" s="26" t="str">
        <f>F14</f>
        <v>Bytča</v>
      </c>
      <c r="G136" s="38"/>
      <c r="H136" s="38"/>
      <c r="I136" s="151" t="s">
        <v>21</v>
      </c>
      <c r="J136" s="73" t="str">
        <f>IF(J14="","",J14)</f>
        <v>17. 6. 2019</v>
      </c>
      <c r="K136" s="38"/>
      <c r="L136" s="42"/>
    </row>
    <row r="137" s="1" customFormat="1" ht="6.96" customHeight="1">
      <c r="B137" s="37"/>
      <c r="C137" s="38"/>
      <c r="D137" s="38"/>
      <c r="E137" s="38"/>
      <c r="F137" s="38"/>
      <c r="G137" s="38"/>
      <c r="H137" s="38"/>
      <c r="I137" s="149"/>
      <c r="J137" s="38"/>
      <c r="K137" s="38"/>
      <c r="L137" s="42"/>
    </row>
    <row r="138" s="1" customFormat="1" ht="15.15" customHeight="1">
      <c r="B138" s="37"/>
      <c r="C138" s="31" t="s">
        <v>23</v>
      </c>
      <c r="D138" s="38"/>
      <c r="E138" s="38"/>
      <c r="F138" s="26" t="str">
        <f>E17</f>
        <v>Mesto Bytča, Námestie SR 1, Bytča</v>
      </c>
      <c r="G138" s="38"/>
      <c r="H138" s="38"/>
      <c r="I138" s="151" t="s">
        <v>29</v>
      </c>
      <c r="J138" s="35" t="str">
        <f>E23</f>
        <v xml:space="preserve">ALFA Projekt </v>
      </c>
      <c r="K138" s="38"/>
      <c r="L138" s="42"/>
    </row>
    <row r="139" s="1" customFormat="1" ht="15.15" customHeight="1">
      <c r="B139" s="37"/>
      <c r="C139" s="31" t="s">
        <v>27</v>
      </c>
      <c r="D139" s="38"/>
      <c r="E139" s="38"/>
      <c r="F139" s="26" t="str">
        <f>IF(E20="","",E20)</f>
        <v>Vyplň údaj</v>
      </c>
      <c r="G139" s="38"/>
      <c r="H139" s="38"/>
      <c r="I139" s="151" t="s">
        <v>32</v>
      </c>
      <c r="J139" s="35" t="str">
        <f>E26</f>
        <v>Ing. Jacková</v>
      </c>
      <c r="K139" s="38"/>
      <c r="L139" s="42"/>
    </row>
    <row r="140" s="1" customFormat="1" ht="10.32" customHeight="1">
      <c r="B140" s="37"/>
      <c r="C140" s="38"/>
      <c r="D140" s="38"/>
      <c r="E140" s="38"/>
      <c r="F140" s="38"/>
      <c r="G140" s="38"/>
      <c r="H140" s="38"/>
      <c r="I140" s="149"/>
      <c r="J140" s="38"/>
      <c r="K140" s="38"/>
      <c r="L140" s="42"/>
    </row>
    <row r="141" s="10" customFormat="1" ht="29.28" customHeight="1">
      <c r="B141" s="206"/>
      <c r="C141" s="207" t="s">
        <v>228</v>
      </c>
      <c r="D141" s="208" t="s">
        <v>60</v>
      </c>
      <c r="E141" s="208" t="s">
        <v>56</v>
      </c>
      <c r="F141" s="208" t="s">
        <v>57</v>
      </c>
      <c r="G141" s="208" t="s">
        <v>229</v>
      </c>
      <c r="H141" s="208" t="s">
        <v>230</v>
      </c>
      <c r="I141" s="209" t="s">
        <v>231</v>
      </c>
      <c r="J141" s="210" t="s">
        <v>202</v>
      </c>
      <c r="K141" s="211" t="s">
        <v>232</v>
      </c>
      <c r="L141" s="212"/>
      <c r="M141" s="94" t="s">
        <v>1</v>
      </c>
      <c r="N141" s="95" t="s">
        <v>39</v>
      </c>
      <c r="O141" s="95" t="s">
        <v>233</v>
      </c>
      <c r="P141" s="95" t="s">
        <v>234</v>
      </c>
      <c r="Q141" s="95" t="s">
        <v>235</v>
      </c>
      <c r="R141" s="95" t="s">
        <v>236</v>
      </c>
      <c r="S141" s="95" t="s">
        <v>237</v>
      </c>
      <c r="T141" s="96" t="s">
        <v>238</v>
      </c>
    </row>
    <row r="142" s="1" customFormat="1" ht="22.8" customHeight="1">
      <c r="B142" s="37"/>
      <c r="C142" s="101" t="s">
        <v>203</v>
      </c>
      <c r="D142" s="38"/>
      <c r="E142" s="38"/>
      <c r="F142" s="38"/>
      <c r="G142" s="38"/>
      <c r="H142" s="38"/>
      <c r="I142" s="149"/>
      <c r="J142" s="213">
        <f>BK142</f>
        <v>0</v>
      </c>
      <c r="K142" s="38"/>
      <c r="L142" s="42"/>
      <c r="M142" s="97"/>
      <c r="N142" s="98"/>
      <c r="O142" s="98"/>
      <c r="P142" s="214">
        <f>P143+P706</f>
        <v>0</v>
      </c>
      <c r="Q142" s="98"/>
      <c r="R142" s="214">
        <f>R143+R706</f>
        <v>530.948221085</v>
      </c>
      <c r="S142" s="98"/>
      <c r="T142" s="215">
        <f>T143+T706</f>
        <v>110.21135496000002</v>
      </c>
      <c r="AT142" s="16" t="s">
        <v>74</v>
      </c>
      <c r="AU142" s="16" t="s">
        <v>204</v>
      </c>
      <c r="BK142" s="216">
        <f>BK143+BK706</f>
        <v>0</v>
      </c>
    </row>
    <row r="143" s="11" customFormat="1" ht="25.92" customHeight="1">
      <c r="B143" s="217"/>
      <c r="C143" s="218"/>
      <c r="D143" s="219" t="s">
        <v>74</v>
      </c>
      <c r="E143" s="220" t="s">
        <v>239</v>
      </c>
      <c r="F143" s="220" t="s">
        <v>240</v>
      </c>
      <c r="G143" s="218"/>
      <c r="H143" s="218"/>
      <c r="I143" s="221"/>
      <c r="J143" s="222">
        <f>BK143</f>
        <v>0</v>
      </c>
      <c r="K143" s="218"/>
      <c r="L143" s="223"/>
      <c r="M143" s="224"/>
      <c r="N143" s="225"/>
      <c r="O143" s="225"/>
      <c r="P143" s="226">
        <f>P144+P209+P292+P376+P420+P441+P565+P704</f>
        <v>0</v>
      </c>
      <c r="Q143" s="225"/>
      <c r="R143" s="226">
        <f>R144+R209+R292+R376+R420+R441+R565+R704</f>
        <v>484.73650386999998</v>
      </c>
      <c r="S143" s="225"/>
      <c r="T143" s="227">
        <f>T144+T209+T292+T376+T420+T441+T565+T704</f>
        <v>109.74812500000002</v>
      </c>
      <c r="AR143" s="228" t="s">
        <v>82</v>
      </c>
      <c r="AT143" s="229" t="s">
        <v>74</v>
      </c>
      <c r="AU143" s="229" t="s">
        <v>75</v>
      </c>
      <c r="AY143" s="228" t="s">
        <v>241</v>
      </c>
      <c r="BK143" s="230">
        <f>BK144+BK209+BK292+BK376+BK420+BK441+BK565+BK704</f>
        <v>0</v>
      </c>
    </row>
    <row r="144" s="11" customFormat="1" ht="22.8" customHeight="1">
      <c r="B144" s="217"/>
      <c r="C144" s="218"/>
      <c r="D144" s="219" t="s">
        <v>74</v>
      </c>
      <c r="E144" s="231" t="s">
        <v>82</v>
      </c>
      <c r="F144" s="231" t="s">
        <v>242</v>
      </c>
      <c r="G144" s="218"/>
      <c r="H144" s="218"/>
      <c r="I144" s="221"/>
      <c r="J144" s="232">
        <f>BK144</f>
        <v>0</v>
      </c>
      <c r="K144" s="218"/>
      <c r="L144" s="223"/>
      <c r="M144" s="224"/>
      <c r="N144" s="225"/>
      <c r="O144" s="225"/>
      <c r="P144" s="226">
        <f>SUM(P145:P208)</f>
        <v>0</v>
      </c>
      <c r="Q144" s="225"/>
      <c r="R144" s="226">
        <f>SUM(R145:R208)</f>
        <v>0</v>
      </c>
      <c r="S144" s="225"/>
      <c r="T144" s="227">
        <f>SUM(T145:T208)</f>
        <v>6.2676700000000007</v>
      </c>
      <c r="AR144" s="228" t="s">
        <v>82</v>
      </c>
      <c r="AT144" s="229" t="s">
        <v>74</v>
      </c>
      <c r="AU144" s="229" t="s">
        <v>82</v>
      </c>
      <c r="AY144" s="228" t="s">
        <v>241</v>
      </c>
      <c r="BK144" s="230">
        <f>SUM(BK145:BK208)</f>
        <v>0</v>
      </c>
    </row>
    <row r="145" s="1" customFormat="1" ht="24" customHeight="1">
      <c r="B145" s="37"/>
      <c r="C145" s="233" t="s">
        <v>82</v>
      </c>
      <c r="D145" s="233" t="s">
        <v>243</v>
      </c>
      <c r="E145" s="234" t="s">
        <v>244</v>
      </c>
      <c r="F145" s="235" t="s">
        <v>245</v>
      </c>
      <c r="G145" s="236" t="s">
        <v>139</v>
      </c>
      <c r="H145" s="237">
        <v>8.3010000000000002</v>
      </c>
      <c r="I145" s="238"/>
      <c r="J145" s="239">
        <f>ROUND(I145*H145,2)</f>
        <v>0</v>
      </c>
      <c r="K145" s="235" t="s">
        <v>246</v>
      </c>
      <c r="L145" s="42"/>
      <c r="M145" s="240" t="s">
        <v>1</v>
      </c>
      <c r="N145" s="241" t="s">
        <v>41</v>
      </c>
      <c r="O145" s="85"/>
      <c r="P145" s="242">
        <f>O145*H145</f>
        <v>0</v>
      </c>
      <c r="Q145" s="242">
        <v>0</v>
      </c>
      <c r="R145" s="242">
        <f>Q145*H145</f>
        <v>0</v>
      </c>
      <c r="S145" s="242">
        <v>0.26000000000000001</v>
      </c>
      <c r="T145" s="243">
        <f>S145*H145</f>
        <v>2.1582600000000003</v>
      </c>
      <c r="AR145" s="244" t="s">
        <v>247</v>
      </c>
      <c r="AT145" s="244" t="s">
        <v>243</v>
      </c>
      <c r="AU145" s="244" t="s">
        <v>88</v>
      </c>
      <c r="AY145" s="16" t="s">
        <v>241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6" t="s">
        <v>88</v>
      </c>
      <c r="BK145" s="245">
        <f>ROUND(I145*H145,2)</f>
        <v>0</v>
      </c>
      <c r="BL145" s="16" t="s">
        <v>247</v>
      </c>
      <c r="BM145" s="244" t="s">
        <v>248</v>
      </c>
    </row>
    <row r="146" s="12" customFormat="1">
      <c r="B146" s="246"/>
      <c r="C146" s="247"/>
      <c r="D146" s="248" t="s">
        <v>249</v>
      </c>
      <c r="E146" s="249" t="s">
        <v>1</v>
      </c>
      <c r="F146" s="250" t="s">
        <v>250</v>
      </c>
      <c r="G146" s="247"/>
      <c r="H146" s="251">
        <v>8.3010000000000002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249</v>
      </c>
      <c r="AU146" s="257" t="s">
        <v>88</v>
      </c>
      <c r="AV146" s="12" t="s">
        <v>88</v>
      </c>
      <c r="AW146" s="12" t="s">
        <v>31</v>
      </c>
      <c r="AX146" s="12" t="s">
        <v>75</v>
      </c>
      <c r="AY146" s="257" t="s">
        <v>241</v>
      </c>
    </row>
    <row r="147" s="13" customFormat="1">
      <c r="B147" s="258"/>
      <c r="C147" s="259"/>
      <c r="D147" s="248" t="s">
        <v>249</v>
      </c>
      <c r="E147" s="260" t="s">
        <v>1</v>
      </c>
      <c r="F147" s="261" t="s">
        <v>251</v>
      </c>
      <c r="G147" s="259"/>
      <c r="H147" s="262">
        <v>8.3010000000000002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249</v>
      </c>
      <c r="AU147" s="268" t="s">
        <v>88</v>
      </c>
      <c r="AV147" s="13" t="s">
        <v>247</v>
      </c>
      <c r="AW147" s="13" t="s">
        <v>31</v>
      </c>
      <c r="AX147" s="13" t="s">
        <v>82</v>
      </c>
      <c r="AY147" s="268" t="s">
        <v>241</v>
      </c>
    </row>
    <row r="148" s="1" customFormat="1" ht="24" customHeight="1">
      <c r="B148" s="37"/>
      <c r="C148" s="233" t="s">
        <v>88</v>
      </c>
      <c r="D148" s="233" t="s">
        <v>243</v>
      </c>
      <c r="E148" s="234" t="s">
        <v>252</v>
      </c>
      <c r="F148" s="235" t="s">
        <v>253</v>
      </c>
      <c r="G148" s="236" t="s">
        <v>134</v>
      </c>
      <c r="H148" s="237">
        <v>17.867000000000001</v>
      </c>
      <c r="I148" s="238"/>
      <c r="J148" s="239">
        <f>ROUND(I148*H148,2)</f>
        <v>0</v>
      </c>
      <c r="K148" s="235" t="s">
        <v>246</v>
      </c>
      <c r="L148" s="42"/>
      <c r="M148" s="240" t="s">
        <v>1</v>
      </c>
      <c r="N148" s="241" t="s">
        <v>41</v>
      </c>
      <c r="O148" s="85"/>
      <c r="P148" s="242">
        <f>O148*H148</f>
        <v>0</v>
      </c>
      <c r="Q148" s="242">
        <v>0</v>
      </c>
      <c r="R148" s="242">
        <f>Q148*H148</f>
        <v>0</v>
      </c>
      <c r="S148" s="242">
        <v>0.23000000000000001</v>
      </c>
      <c r="T148" s="243">
        <f>S148*H148</f>
        <v>4.1094100000000005</v>
      </c>
      <c r="AR148" s="244" t="s">
        <v>247</v>
      </c>
      <c r="AT148" s="244" t="s">
        <v>243</v>
      </c>
      <c r="AU148" s="244" t="s">
        <v>88</v>
      </c>
      <c r="AY148" s="16" t="s">
        <v>241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6" t="s">
        <v>88</v>
      </c>
      <c r="BK148" s="245">
        <f>ROUND(I148*H148,2)</f>
        <v>0</v>
      </c>
      <c r="BL148" s="16" t="s">
        <v>247</v>
      </c>
      <c r="BM148" s="244" t="s">
        <v>254</v>
      </c>
    </row>
    <row r="149" s="12" customFormat="1">
      <c r="B149" s="246"/>
      <c r="C149" s="247"/>
      <c r="D149" s="248" t="s">
        <v>249</v>
      </c>
      <c r="E149" s="249" t="s">
        <v>1</v>
      </c>
      <c r="F149" s="250" t="s">
        <v>255</v>
      </c>
      <c r="G149" s="247"/>
      <c r="H149" s="251">
        <v>17.867000000000001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AT149" s="257" t="s">
        <v>249</v>
      </c>
      <c r="AU149" s="257" t="s">
        <v>88</v>
      </c>
      <c r="AV149" s="12" t="s">
        <v>88</v>
      </c>
      <c r="AW149" s="12" t="s">
        <v>31</v>
      </c>
      <c r="AX149" s="12" t="s">
        <v>75</v>
      </c>
      <c r="AY149" s="257" t="s">
        <v>241</v>
      </c>
    </row>
    <row r="150" s="13" customFormat="1">
      <c r="B150" s="258"/>
      <c r="C150" s="259"/>
      <c r="D150" s="248" t="s">
        <v>249</v>
      </c>
      <c r="E150" s="260" t="s">
        <v>1</v>
      </c>
      <c r="F150" s="261" t="s">
        <v>251</v>
      </c>
      <c r="G150" s="259"/>
      <c r="H150" s="262">
        <v>17.867000000000001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AT150" s="268" t="s">
        <v>249</v>
      </c>
      <c r="AU150" s="268" t="s">
        <v>88</v>
      </c>
      <c r="AV150" s="13" t="s">
        <v>247</v>
      </c>
      <c r="AW150" s="13" t="s">
        <v>31</v>
      </c>
      <c r="AX150" s="13" t="s">
        <v>82</v>
      </c>
      <c r="AY150" s="268" t="s">
        <v>241</v>
      </c>
    </row>
    <row r="151" s="1" customFormat="1" ht="24" customHeight="1">
      <c r="B151" s="37"/>
      <c r="C151" s="233" t="s">
        <v>256</v>
      </c>
      <c r="D151" s="233" t="s">
        <v>243</v>
      </c>
      <c r="E151" s="234" t="s">
        <v>257</v>
      </c>
      <c r="F151" s="235" t="s">
        <v>258</v>
      </c>
      <c r="G151" s="236" t="s">
        <v>143</v>
      </c>
      <c r="H151" s="237">
        <v>52.159999999999997</v>
      </c>
      <c r="I151" s="238"/>
      <c r="J151" s="239">
        <f>ROUND(I151*H151,2)</f>
        <v>0</v>
      </c>
      <c r="K151" s="235" t="s">
        <v>246</v>
      </c>
      <c r="L151" s="42"/>
      <c r="M151" s="240" t="s">
        <v>1</v>
      </c>
      <c r="N151" s="241" t="s">
        <v>41</v>
      </c>
      <c r="O151" s="85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AR151" s="244" t="s">
        <v>247</v>
      </c>
      <c r="AT151" s="244" t="s">
        <v>243</v>
      </c>
      <c r="AU151" s="244" t="s">
        <v>88</v>
      </c>
      <c r="AY151" s="16" t="s">
        <v>241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6" t="s">
        <v>88</v>
      </c>
      <c r="BK151" s="245">
        <f>ROUND(I151*H151,2)</f>
        <v>0</v>
      </c>
      <c r="BL151" s="16" t="s">
        <v>247</v>
      </c>
      <c r="BM151" s="244" t="s">
        <v>259</v>
      </c>
    </row>
    <row r="152" s="14" customFormat="1">
      <c r="B152" s="269"/>
      <c r="C152" s="270"/>
      <c r="D152" s="248" t="s">
        <v>249</v>
      </c>
      <c r="E152" s="271" t="s">
        <v>1</v>
      </c>
      <c r="F152" s="272" t="s">
        <v>260</v>
      </c>
      <c r="G152" s="270"/>
      <c r="H152" s="271" t="s">
        <v>1</v>
      </c>
      <c r="I152" s="273"/>
      <c r="J152" s="270"/>
      <c r="K152" s="270"/>
      <c r="L152" s="274"/>
      <c r="M152" s="275"/>
      <c r="N152" s="276"/>
      <c r="O152" s="276"/>
      <c r="P152" s="276"/>
      <c r="Q152" s="276"/>
      <c r="R152" s="276"/>
      <c r="S152" s="276"/>
      <c r="T152" s="277"/>
      <c r="AT152" s="278" t="s">
        <v>249</v>
      </c>
      <c r="AU152" s="278" t="s">
        <v>88</v>
      </c>
      <c r="AV152" s="14" t="s">
        <v>82</v>
      </c>
      <c r="AW152" s="14" t="s">
        <v>31</v>
      </c>
      <c r="AX152" s="14" t="s">
        <v>75</v>
      </c>
      <c r="AY152" s="278" t="s">
        <v>241</v>
      </c>
    </row>
    <row r="153" s="12" customFormat="1">
      <c r="B153" s="246"/>
      <c r="C153" s="247"/>
      <c r="D153" s="248" t="s">
        <v>249</v>
      </c>
      <c r="E153" s="249" t="s">
        <v>1</v>
      </c>
      <c r="F153" s="250" t="s">
        <v>261</v>
      </c>
      <c r="G153" s="247"/>
      <c r="H153" s="251">
        <v>48.521000000000001</v>
      </c>
      <c r="I153" s="252"/>
      <c r="J153" s="247"/>
      <c r="K153" s="247"/>
      <c r="L153" s="253"/>
      <c r="M153" s="254"/>
      <c r="N153" s="255"/>
      <c r="O153" s="255"/>
      <c r="P153" s="255"/>
      <c r="Q153" s="255"/>
      <c r="R153" s="255"/>
      <c r="S153" s="255"/>
      <c r="T153" s="256"/>
      <c r="AT153" s="257" t="s">
        <v>249</v>
      </c>
      <c r="AU153" s="257" t="s">
        <v>88</v>
      </c>
      <c r="AV153" s="12" t="s">
        <v>88</v>
      </c>
      <c r="AW153" s="12" t="s">
        <v>31</v>
      </c>
      <c r="AX153" s="12" t="s">
        <v>75</v>
      </c>
      <c r="AY153" s="257" t="s">
        <v>241</v>
      </c>
    </row>
    <row r="154" s="12" customFormat="1">
      <c r="B154" s="246"/>
      <c r="C154" s="247"/>
      <c r="D154" s="248" t="s">
        <v>249</v>
      </c>
      <c r="E154" s="249" t="s">
        <v>1</v>
      </c>
      <c r="F154" s="250" t="s">
        <v>262</v>
      </c>
      <c r="G154" s="247"/>
      <c r="H154" s="251">
        <v>2.0750000000000002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249</v>
      </c>
      <c r="AU154" s="257" t="s">
        <v>88</v>
      </c>
      <c r="AV154" s="12" t="s">
        <v>88</v>
      </c>
      <c r="AW154" s="12" t="s">
        <v>31</v>
      </c>
      <c r="AX154" s="12" t="s">
        <v>75</v>
      </c>
      <c r="AY154" s="257" t="s">
        <v>241</v>
      </c>
    </row>
    <row r="155" s="14" customFormat="1">
      <c r="B155" s="269"/>
      <c r="C155" s="270"/>
      <c r="D155" s="248" t="s">
        <v>249</v>
      </c>
      <c r="E155" s="271" t="s">
        <v>1</v>
      </c>
      <c r="F155" s="272" t="s">
        <v>263</v>
      </c>
      <c r="G155" s="270"/>
      <c r="H155" s="271" t="s">
        <v>1</v>
      </c>
      <c r="I155" s="273"/>
      <c r="J155" s="270"/>
      <c r="K155" s="270"/>
      <c r="L155" s="274"/>
      <c r="M155" s="275"/>
      <c r="N155" s="276"/>
      <c r="O155" s="276"/>
      <c r="P155" s="276"/>
      <c r="Q155" s="276"/>
      <c r="R155" s="276"/>
      <c r="S155" s="276"/>
      <c r="T155" s="277"/>
      <c r="AT155" s="278" t="s">
        <v>249</v>
      </c>
      <c r="AU155" s="278" t="s">
        <v>88</v>
      </c>
      <c r="AV155" s="14" t="s">
        <v>82</v>
      </c>
      <c r="AW155" s="14" t="s">
        <v>31</v>
      </c>
      <c r="AX155" s="14" t="s">
        <v>75</v>
      </c>
      <c r="AY155" s="278" t="s">
        <v>241</v>
      </c>
    </row>
    <row r="156" s="12" customFormat="1">
      <c r="B156" s="246"/>
      <c r="C156" s="247"/>
      <c r="D156" s="248" t="s">
        <v>249</v>
      </c>
      <c r="E156" s="249" t="s">
        <v>1</v>
      </c>
      <c r="F156" s="250" t="s">
        <v>264</v>
      </c>
      <c r="G156" s="247"/>
      <c r="H156" s="251">
        <v>1.5640000000000001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249</v>
      </c>
      <c r="AU156" s="257" t="s">
        <v>88</v>
      </c>
      <c r="AV156" s="12" t="s">
        <v>88</v>
      </c>
      <c r="AW156" s="12" t="s">
        <v>31</v>
      </c>
      <c r="AX156" s="12" t="s">
        <v>75</v>
      </c>
      <c r="AY156" s="257" t="s">
        <v>241</v>
      </c>
    </row>
    <row r="157" s="13" customFormat="1">
      <c r="B157" s="258"/>
      <c r="C157" s="259"/>
      <c r="D157" s="248" t="s">
        <v>249</v>
      </c>
      <c r="E157" s="260" t="s">
        <v>145</v>
      </c>
      <c r="F157" s="261" t="s">
        <v>251</v>
      </c>
      <c r="G157" s="259"/>
      <c r="H157" s="262">
        <v>52.159999999999997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AT157" s="268" t="s">
        <v>249</v>
      </c>
      <c r="AU157" s="268" t="s">
        <v>88</v>
      </c>
      <c r="AV157" s="13" t="s">
        <v>247</v>
      </c>
      <c r="AW157" s="13" t="s">
        <v>31</v>
      </c>
      <c r="AX157" s="13" t="s">
        <v>82</v>
      </c>
      <c r="AY157" s="268" t="s">
        <v>241</v>
      </c>
    </row>
    <row r="158" s="1" customFormat="1" ht="24" customHeight="1">
      <c r="B158" s="37"/>
      <c r="C158" s="233" t="s">
        <v>247</v>
      </c>
      <c r="D158" s="233" t="s">
        <v>243</v>
      </c>
      <c r="E158" s="234" t="s">
        <v>265</v>
      </c>
      <c r="F158" s="235" t="s">
        <v>266</v>
      </c>
      <c r="G158" s="236" t="s">
        <v>143</v>
      </c>
      <c r="H158" s="237">
        <v>294.03399999999999</v>
      </c>
      <c r="I158" s="238"/>
      <c r="J158" s="239">
        <f>ROUND(I158*H158,2)</f>
        <v>0</v>
      </c>
      <c r="K158" s="235" t="s">
        <v>246</v>
      </c>
      <c r="L158" s="42"/>
      <c r="M158" s="240" t="s">
        <v>1</v>
      </c>
      <c r="N158" s="241" t="s">
        <v>41</v>
      </c>
      <c r="O158" s="85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AR158" s="244" t="s">
        <v>247</v>
      </c>
      <c r="AT158" s="244" t="s">
        <v>243</v>
      </c>
      <c r="AU158" s="244" t="s">
        <v>88</v>
      </c>
      <c r="AY158" s="16" t="s">
        <v>241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6" t="s">
        <v>88</v>
      </c>
      <c r="BK158" s="245">
        <f>ROUND(I158*H158,2)</f>
        <v>0</v>
      </c>
      <c r="BL158" s="16" t="s">
        <v>247</v>
      </c>
      <c r="BM158" s="244" t="s">
        <v>267</v>
      </c>
    </row>
    <row r="159" s="14" customFormat="1">
      <c r="B159" s="269"/>
      <c r="C159" s="270"/>
      <c r="D159" s="248" t="s">
        <v>249</v>
      </c>
      <c r="E159" s="271" t="s">
        <v>1</v>
      </c>
      <c r="F159" s="272" t="s">
        <v>260</v>
      </c>
      <c r="G159" s="270"/>
      <c r="H159" s="271" t="s">
        <v>1</v>
      </c>
      <c r="I159" s="273"/>
      <c r="J159" s="270"/>
      <c r="K159" s="270"/>
      <c r="L159" s="274"/>
      <c r="M159" s="275"/>
      <c r="N159" s="276"/>
      <c r="O159" s="276"/>
      <c r="P159" s="276"/>
      <c r="Q159" s="276"/>
      <c r="R159" s="276"/>
      <c r="S159" s="276"/>
      <c r="T159" s="277"/>
      <c r="AT159" s="278" t="s">
        <v>249</v>
      </c>
      <c r="AU159" s="278" t="s">
        <v>88</v>
      </c>
      <c r="AV159" s="14" t="s">
        <v>82</v>
      </c>
      <c r="AW159" s="14" t="s">
        <v>31</v>
      </c>
      <c r="AX159" s="14" t="s">
        <v>75</v>
      </c>
      <c r="AY159" s="278" t="s">
        <v>241</v>
      </c>
    </row>
    <row r="160" s="12" customFormat="1">
      <c r="B160" s="246"/>
      <c r="C160" s="247"/>
      <c r="D160" s="248" t="s">
        <v>249</v>
      </c>
      <c r="E160" s="249" t="s">
        <v>1</v>
      </c>
      <c r="F160" s="250" t="s">
        <v>268</v>
      </c>
      <c r="G160" s="247"/>
      <c r="H160" s="251">
        <v>277.53399999999999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AT160" s="257" t="s">
        <v>249</v>
      </c>
      <c r="AU160" s="257" t="s">
        <v>88</v>
      </c>
      <c r="AV160" s="12" t="s">
        <v>88</v>
      </c>
      <c r="AW160" s="12" t="s">
        <v>31</v>
      </c>
      <c r="AX160" s="12" t="s">
        <v>75</v>
      </c>
      <c r="AY160" s="257" t="s">
        <v>241</v>
      </c>
    </row>
    <row r="161" s="14" customFormat="1">
      <c r="B161" s="269"/>
      <c r="C161" s="270"/>
      <c r="D161" s="248" t="s">
        <v>249</v>
      </c>
      <c r="E161" s="271" t="s">
        <v>1</v>
      </c>
      <c r="F161" s="272" t="s">
        <v>269</v>
      </c>
      <c r="G161" s="270"/>
      <c r="H161" s="271" t="s">
        <v>1</v>
      </c>
      <c r="I161" s="273"/>
      <c r="J161" s="270"/>
      <c r="K161" s="270"/>
      <c r="L161" s="274"/>
      <c r="M161" s="275"/>
      <c r="N161" s="276"/>
      <c r="O161" s="276"/>
      <c r="P161" s="276"/>
      <c r="Q161" s="276"/>
      <c r="R161" s="276"/>
      <c r="S161" s="276"/>
      <c r="T161" s="277"/>
      <c r="AT161" s="278" t="s">
        <v>249</v>
      </c>
      <c r="AU161" s="278" t="s">
        <v>88</v>
      </c>
      <c r="AV161" s="14" t="s">
        <v>82</v>
      </c>
      <c r="AW161" s="14" t="s">
        <v>31</v>
      </c>
      <c r="AX161" s="14" t="s">
        <v>75</v>
      </c>
      <c r="AY161" s="278" t="s">
        <v>241</v>
      </c>
    </row>
    <row r="162" s="12" customFormat="1">
      <c r="B162" s="246"/>
      <c r="C162" s="247"/>
      <c r="D162" s="248" t="s">
        <v>249</v>
      </c>
      <c r="E162" s="249" t="s">
        <v>1</v>
      </c>
      <c r="F162" s="250" t="s">
        <v>270</v>
      </c>
      <c r="G162" s="247"/>
      <c r="H162" s="251">
        <v>16.5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AT162" s="257" t="s">
        <v>249</v>
      </c>
      <c r="AU162" s="257" t="s">
        <v>88</v>
      </c>
      <c r="AV162" s="12" t="s">
        <v>88</v>
      </c>
      <c r="AW162" s="12" t="s">
        <v>31</v>
      </c>
      <c r="AX162" s="12" t="s">
        <v>75</v>
      </c>
      <c r="AY162" s="257" t="s">
        <v>241</v>
      </c>
    </row>
    <row r="163" s="13" customFormat="1">
      <c r="B163" s="258"/>
      <c r="C163" s="259"/>
      <c r="D163" s="248" t="s">
        <v>249</v>
      </c>
      <c r="E163" s="260" t="s">
        <v>147</v>
      </c>
      <c r="F163" s="261" t="s">
        <v>251</v>
      </c>
      <c r="G163" s="259"/>
      <c r="H163" s="262">
        <v>294.03399999999999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249</v>
      </c>
      <c r="AU163" s="268" t="s">
        <v>88</v>
      </c>
      <c r="AV163" s="13" t="s">
        <v>247</v>
      </c>
      <c r="AW163" s="13" t="s">
        <v>31</v>
      </c>
      <c r="AX163" s="13" t="s">
        <v>82</v>
      </c>
      <c r="AY163" s="268" t="s">
        <v>241</v>
      </c>
    </row>
    <row r="164" s="1" customFormat="1" ht="24" customHeight="1">
      <c r="B164" s="37"/>
      <c r="C164" s="233" t="s">
        <v>271</v>
      </c>
      <c r="D164" s="233" t="s">
        <v>243</v>
      </c>
      <c r="E164" s="234" t="s">
        <v>272</v>
      </c>
      <c r="F164" s="235" t="s">
        <v>273</v>
      </c>
      <c r="G164" s="236" t="s">
        <v>143</v>
      </c>
      <c r="H164" s="237">
        <v>220.52600000000001</v>
      </c>
      <c r="I164" s="238"/>
      <c r="J164" s="239">
        <f>ROUND(I164*H164,2)</f>
        <v>0</v>
      </c>
      <c r="K164" s="235" t="s">
        <v>246</v>
      </c>
      <c r="L164" s="42"/>
      <c r="M164" s="240" t="s">
        <v>1</v>
      </c>
      <c r="N164" s="241" t="s">
        <v>41</v>
      </c>
      <c r="O164" s="85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AR164" s="244" t="s">
        <v>247</v>
      </c>
      <c r="AT164" s="244" t="s">
        <v>243</v>
      </c>
      <c r="AU164" s="244" t="s">
        <v>88</v>
      </c>
      <c r="AY164" s="16" t="s">
        <v>241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6" t="s">
        <v>88</v>
      </c>
      <c r="BK164" s="245">
        <f>ROUND(I164*H164,2)</f>
        <v>0</v>
      </c>
      <c r="BL164" s="16" t="s">
        <v>247</v>
      </c>
      <c r="BM164" s="244" t="s">
        <v>274</v>
      </c>
    </row>
    <row r="165" s="12" customFormat="1">
      <c r="B165" s="246"/>
      <c r="C165" s="247"/>
      <c r="D165" s="248" t="s">
        <v>249</v>
      </c>
      <c r="E165" s="249" t="s">
        <v>1</v>
      </c>
      <c r="F165" s="250" t="s">
        <v>275</v>
      </c>
      <c r="G165" s="247"/>
      <c r="H165" s="251">
        <v>220.52600000000001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249</v>
      </c>
      <c r="AU165" s="257" t="s">
        <v>88</v>
      </c>
      <c r="AV165" s="12" t="s">
        <v>88</v>
      </c>
      <c r="AW165" s="12" t="s">
        <v>31</v>
      </c>
      <c r="AX165" s="12" t="s">
        <v>75</v>
      </c>
      <c r="AY165" s="257" t="s">
        <v>241</v>
      </c>
    </row>
    <row r="166" s="13" customFormat="1">
      <c r="B166" s="258"/>
      <c r="C166" s="259"/>
      <c r="D166" s="248" t="s">
        <v>249</v>
      </c>
      <c r="E166" s="260" t="s">
        <v>1</v>
      </c>
      <c r="F166" s="261" t="s">
        <v>251</v>
      </c>
      <c r="G166" s="259"/>
      <c r="H166" s="262">
        <v>220.52600000000001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AT166" s="268" t="s">
        <v>249</v>
      </c>
      <c r="AU166" s="268" t="s">
        <v>88</v>
      </c>
      <c r="AV166" s="13" t="s">
        <v>247</v>
      </c>
      <c r="AW166" s="13" t="s">
        <v>31</v>
      </c>
      <c r="AX166" s="13" t="s">
        <v>82</v>
      </c>
      <c r="AY166" s="268" t="s">
        <v>241</v>
      </c>
    </row>
    <row r="167" s="1" customFormat="1" ht="24" customHeight="1">
      <c r="B167" s="37"/>
      <c r="C167" s="233" t="s">
        <v>276</v>
      </c>
      <c r="D167" s="233" t="s">
        <v>243</v>
      </c>
      <c r="E167" s="234" t="s">
        <v>277</v>
      </c>
      <c r="F167" s="235" t="s">
        <v>278</v>
      </c>
      <c r="G167" s="236" t="s">
        <v>143</v>
      </c>
      <c r="H167" s="237">
        <v>13.140000000000001</v>
      </c>
      <c r="I167" s="238"/>
      <c r="J167" s="239">
        <f>ROUND(I167*H167,2)</f>
        <v>0</v>
      </c>
      <c r="K167" s="235" t="s">
        <v>246</v>
      </c>
      <c r="L167" s="42"/>
      <c r="M167" s="240" t="s">
        <v>1</v>
      </c>
      <c r="N167" s="241" t="s">
        <v>41</v>
      </c>
      <c r="O167" s="85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AR167" s="244" t="s">
        <v>247</v>
      </c>
      <c r="AT167" s="244" t="s">
        <v>243</v>
      </c>
      <c r="AU167" s="244" t="s">
        <v>88</v>
      </c>
      <c r="AY167" s="16" t="s">
        <v>241</v>
      </c>
      <c r="BE167" s="245">
        <f>IF(N167="základná",J167,0)</f>
        <v>0</v>
      </c>
      <c r="BF167" s="245">
        <f>IF(N167="znížená",J167,0)</f>
        <v>0</v>
      </c>
      <c r="BG167" s="245">
        <f>IF(N167="zákl. prenesená",J167,0)</f>
        <v>0</v>
      </c>
      <c r="BH167" s="245">
        <f>IF(N167="zníž. prenesená",J167,0)</f>
        <v>0</v>
      </c>
      <c r="BI167" s="245">
        <f>IF(N167="nulová",J167,0)</f>
        <v>0</v>
      </c>
      <c r="BJ167" s="16" t="s">
        <v>88</v>
      </c>
      <c r="BK167" s="245">
        <f>ROUND(I167*H167,2)</f>
        <v>0</v>
      </c>
      <c r="BL167" s="16" t="s">
        <v>247</v>
      </c>
      <c r="BM167" s="244" t="s">
        <v>279</v>
      </c>
    </row>
    <row r="168" s="14" customFormat="1">
      <c r="B168" s="269"/>
      <c r="C168" s="270"/>
      <c r="D168" s="248" t="s">
        <v>249</v>
      </c>
      <c r="E168" s="271" t="s">
        <v>1</v>
      </c>
      <c r="F168" s="272" t="s">
        <v>263</v>
      </c>
      <c r="G168" s="270"/>
      <c r="H168" s="271" t="s">
        <v>1</v>
      </c>
      <c r="I168" s="273"/>
      <c r="J168" s="270"/>
      <c r="K168" s="270"/>
      <c r="L168" s="274"/>
      <c r="M168" s="275"/>
      <c r="N168" s="276"/>
      <c r="O168" s="276"/>
      <c r="P168" s="276"/>
      <c r="Q168" s="276"/>
      <c r="R168" s="276"/>
      <c r="S168" s="276"/>
      <c r="T168" s="277"/>
      <c r="AT168" s="278" t="s">
        <v>249</v>
      </c>
      <c r="AU168" s="278" t="s">
        <v>88</v>
      </c>
      <c r="AV168" s="14" t="s">
        <v>82</v>
      </c>
      <c r="AW168" s="14" t="s">
        <v>31</v>
      </c>
      <c r="AX168" s="14" t="s">
        <v>75</v>
      </c>
      <c r="AY168" s="278" t="s">
        <v>241</v>
      </c>
    </row>
    <row r="169" s="12" customFormat="1">
      <c r="B169" s="246"/>
      <c r="C169" s="247"/>
      <c r="D169" s="248" t="s">
        <v>249</v>
      </c>
      <c r="E169" s="249" t="s">
        <v>1</v>
      </c>
      <c r="F169" s="250" t="s">
        <v>280</v>
      </c>
      <c r="G169" s="247"/>
      <c r="H169" s="251">
        <v>13.140000000000001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AT169" s="257" t="s">
        <v>249</v>
      </c>
      <c r="AU169" s="257" t="s">
        <v>88</v>
      </c>
      <c r="AV169" s="12" t="s">
        <v>88</v>
      </c>
      <c r="AW169" s="12" t="s">
        <v>31</v>
      </c>
      <c r="AX169" s="12" t="s">
        <v>75</v>
      </c>
      <c r="AY169" s="257" t="s">
        <v>241</v>
      </c>
    </row>
    <row r="170" s="13" customFormat="1">
      <c r="B170" s="258"/>
      <c r="C170" s="259"/>
      <c r="D170" s="248" t="s">
        <v>249</v>
      </c>
      <c r="E170" s="260" t="s">
        <v>149</v>
      </c>
      <c r="F170" s="261" t="s">
        <v>251</v>
      </c>
      <c r="G170" s="259"/>
      <c r="H170" s="262">
        <v>13.140000000000001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AT170" s="268" t="s">
        <v>249</v>
      </c>
      <c r="AU170" s="268" t="s">
        <v>88</v>
      </c>
      <c r="AV170" s="13" t="s">
        <v>247</v>
      </c>
      <c r="AW170" s="13" t="s">
        <v>31</v>
      </c>
      <c r="AX170" s="13" t="s">
        <v>82</v>
      </c>
      <c r="AY170" s="268" t="s">
        <v>241</v>
      </c>
    </row>
    <row r="171" s="1" customFormat="1" ht="24" customHeight="1">
      <c r="B171" s="37"/>
      <c r="C171" s="233" t="s">
        <v>281</v>
      </c>
      <c r="D171" s="233" t="s">
        <v>243</v>
      </c>
      <c r="E171" s="234" t="s">
        <v>282</v>
      </c>
      <c r="F171" s="235" t="s">
        <v>283</v>
      </c>
      <c r="G171" s="236" t="s">
        <v>143</v>
      </c>
      <c r="H171" s="237">
        <v>9.8550000000000004</v>
      </c>
      <c r="I171" s="238"/>
      <c r="J171" s="239">
        <f>ROUND(I171*H171,2)</f>
        <v>0</v>
      </c>
      <c r="K171" s="235" t="s">
        <v>246</v>
      </c>
      <c r="L171" s="42"/>
      <c r="M171" s="240" t="s">
        <v>1</v>
      </c>
      <c r="N171" s="241" t="s">
        <v>41</v>
      </c>
      <c r="O171" s="85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AR171" s="244" t="s">
        <v>247</v>
      </c>
      <c r="AT171" s="244" t="s">
        <v>243</v>
      </c>
      <c r="AU171" s="244" t="s">
        <v>88</v>
      </c>
      <c r="AY171" s="16" t="s">
        <v>241</v>
      </c>
      <c r="BE171" s="245">
        <f>IF(N171="základná",J171,0)</f>
        <v>0</v>
      </c>
      <c r="BF171" s="245">
        <f>IF(N171="znížená",J171,0)</f>
        <v>0</v>
      </c>
      <c r="BG171" s="245">
        <f>IF(N171="zákl. prenesená",J171,0)</f>
        <v>0</v>
      </c>
      <c r="BH171" s="245">
        <f>IF(N171="zníž. prenesená",J171,0)</f>
        <v>0</v>
      </c>
      <c r="BI171" s="245">
        <f>IF(N171="nulová",J171,0)</f>
        <v>0</v>
      </c>
      <c r="BJ171" s="16" t="s">
        <v>88</v>
      </c>
      <c r="BK171" s="245">
        <f>ROUND(I171*H171,2)</f>
        <v>0</v>
      </c>
      <c r="BL171" s="16" t="s">
        <v>247</v>
      </c>
      <c r="BM171" s="244" t="s">
        <v>284</v>
      </c>
    </row>
    <row r="172" s="12" customFormat="1">
      <c r="B172" s="246"/>
      <c r="C172" s="247"/>
      <c r="D172" s="248" t="s">
        <v>249</v>
      </c>
      <c r="E172" s="249" t="s">
        <v>1</v>
      </c>
      <c r="F172" s="250" t="s">
        <v>285</v>
      </c>
      <c r="G172" s="247"/>
      <c r="H172" s="251">
        <v>9.8550000000000004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249</v>
      </c>
      <c r="AU172" s="257" t="s">
        <v>88</v>
      </c>
      <c r="AV172" s="12" t="s">
        <v>88</v>
      </c>
      <c r="AW172" s="12" t="s">
        <v>31</v>
      </c>
      <c r="AX172" s="12" t="s">
        <v>75</v>
      </c>
      <c r="AY172" s="257" t="s">
        <v>241</v>
      </c>
    </row>
    <row r="173" s="13" customFormat="1">
      <c r="B173" s="258"/>
      <c r="C173" s="259"/>
      <c r="D173" s="248" t="s">
        <v>249</v>
      </c>
      <c r="E173" s="260" t="s">
        <v>1</v>
      </c>
      <c r="F173" s="261" t="s">
        <v>251</v>
      </c>
      <c r="G173" s="259"/>
      <c r="H173" s="262">
        <v>9.8550000000000004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AT173" s="268" t="s">
        <v>249</v>
      </c>
      <c r="AU173" s="268" t="s">
        <v>88</v>
      </c>
      <c r="AV173" s="13" t="s">
        <v>247</v>
      </c>
      <c r="AW173" s="13" t="s">
        <v>31</v>
      </c>
      <c r="AX173" s="13" t="s">
        <v>82</v>
      </c>
      <c r="AY173" s="268" t="s">
        <v>241</v>
      </c>
    </row>
    <row r="174" s="1" customFormat="1" ht="16.5" customHeight="1">
      <c r="B174" s="37"/>
      <c r="C174" s="233" t="s">
        <v>286</v>
      </c>
      <c r="D174" s="233" t="s">
        <v>243</v>
      </c>
      <c r="E174" s="234" t="s">
        <v>287</v>
      </c>
      <c r="F174" s="235" t="s">
        <v>288</v>
      </c>
      <c r="G174" s="236" t="s">
        <v>143</v>
      </c>
      <c r="H174" s="237">
        <v>40.366999999999997</v>
      </c>
      <c r="I174" s="238"/>
      <c r="J174" s="239">
        <f>ROUND(I174*H174,2)</f>
        <v>0</v>
      </c>
      <c r="K174" s="235" t="s">
        <v>246</v>
      </c>
      <c r="L174" s="42"/>
      <c r="M174" s="240" t="s">
        <v>1</v>
      </c>
      <c r="N174" s="241" t="s">
        <v>41</v>
      </c>
      <c r="O174" s="85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AR174" s="244" t="s">
        <v>247</v>
      </c>
      <c r="AT174" s="244" t="s">
        <v>243</v>
      </c>
      <c r="AU174" s="244" t="s">
        <v>88</v>
      </c>
      <c r="AY174" s="16" t="s">
        <v>241</v>
      </c>
      <c r="BE174" s="245">
        <f>IF(N174="základná",J174,0)</f>
        <v>0</v>
      </c>
      <c r="BF174" s="245">
        <f>IF(N174="znížená",J174,0)</f>
        <v>0</v>
      </c>
      <c r="BG174" s="245">
        <f>IF(N174="zákl. prenesená",J174,0)</f>
        <v>0</v>
      </c>
      <c r="BH174" s="245">
        <f>IF(N174="zníž. prenesená",J174,0)</f>
        <v>0</v>
      </c>
      <c r="BI174" s="245">
        <f>IF(N174="nulová",J174,0)</f>
        <v>0</v>
      </c>
      <c r="BJ174" s="16" t="s">
        <v>88</v>
      </c>
      <c r="BK174" s="245">
        <f>ROUND(I174*H174,2)</f>
        <v>0</v>
      </c>
      <c r="BL174" s="16" t="s">
        <v>247</v>
      </c>
      <c r="BM174" s="244" t="s">
        <v>289</v>
      </c>
    </row>
    <row r="175" s="14" customFormat="1">
      <c r="B175" s="269"/>
      <c r="C175" s="270"/>
      <c r="D175" s="248" t="s">
        <v>249</v>
      </c>
      <c r="E175" s="271" t="s">
        <v>1</v>
      </c>
      <c r="F175" s="272" t="s">
        <v>290</v>
      </c>
      <c r="G175" s="270"/>
      <c r="H175" s="271" t="s">
        <v>1</v>
      </c>
      <c r="I175" s="273"/>
      <c r="J175" s="270"/>
      <c r="K175" s="270"/>
      <c r="L175" s="274"/>
      <c r="M175" s="275"/>
      <c r="N175" s="276"/>
      <c r="O175" s="276"/>
      <c r="P175" s="276"/>
      <c r="Q175" s="276"/>
      <c r="R175" s="276"/>
      <c r="S175" s="276"/>
      <c r="T175" s="277"/>
      <c r="AT175" s="278" t="s">
        <v>249</v>
      </c>
      <c r="AU175" s="278" t="s">
        <v>88</v>
      </c>
      <c r="AV175" s="14" t="s">
        <v>82</v>
      </c>
      <c r="AW175" s="14" t="s">
        <v>31</v>
      </c>
      <c r="AX175" s="14" t="s">
        <v>75</v>
      </c>
      <c r="AY175" s="278" t="s">
        <v>241</v>
      </c>
    </row>
    <row r="176" s="12" customFormat="1">
      <c r="B176" s="246"/>
      <c r="C176" s="247"/>
      <c r="D176" s="248" t="s">
        <v>249</v>
      </c>
      <c r="E176" s="249" t="s">
        <v>1</v>
      </c>
      <c r="F176" s="250" t="s">
        <v>291</v>
      </c>
      <c r="G176" s="247"/>
      <c r="H176" s="251">
        <v>29.367000000000001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249</v>
      </c>
      <c r="AU176" s="257" t="s">
        <v>88</v>
      </c>
      <c r="AV176" s="12" t="s">
        <v>88</v>
      </c>
      <c r="AW176" s="12" t="s">
        <v>31</v>
      </c>
      <c r="AX176" s="12" t="s">
        <v>75</v>
      </c>
      <c r="AY176" s="257" t="s">
        <v>241</v>
      </c>
    </row>
    <row r="177" s="12" customFormat="1">
      <c r="B177" s="246"/>
      <c r="C177" s="247"/>
      <c r="D177" s="248" t="s">
        <v>249</v>
      </c>
      <c r="E177" s="249" t="s">
        <v>1</v>
      </c>
      <c r="F177" s="250" t="s">
        <v>292</v>
      </c>
      <c r="G177" s="247"/>
      <c r="H177" s="251">
        <v>4.9500000000000002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AT177" s="257" t="s">
        <v>249</v>
      </c>
      <c r="AU177" s="257" t="s">
        <v>88</v>
      </c>
      <c r="AV177" s="12" t="s">
        <v>88</v>
      </c>
      <c r="AW177" s="12" t="s">
        <v>31</v>
      </c>
      <c r="AX177" s="12" t="s">
        <v>75</v>
      </c>
      <c r="AY177" s="257" t="s">
        <v>241</v>
      </c>
    </row>
    <row r="178" s="12" customFormat="1">
      <c r="B178" s="246"/>
      <c r="C178" s="247"/>
      <c r="D178" s="248" t="s">
        <v>249</v>
      </c>
      <c r="E178" s="249" t="s">
        <v>1</v>
      </c>
      <c r="F178" s="250" t="s">
        <v>293</v>
      </c>
      <c r="G178" s="247"/>
      <c r="H178" s="251">
        <v>6.0499999999999998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249</v>
      </c>
      <c r="AU178" s="257" t="s">
        <v>88</v>
      </c>
      <c r="AV178" s="12" t="s">
        <v>88</v>
      </c>
      <c r="AW178" s="12" t="s">
        <v>31</v>
      </c>
      <c r="AX178" s="12" t="s">
        <v>75</v>
      </c>
      <c r="AY178" s="257" t="s">
        <v>241</v>
      </c>
    </row>
    <row r="179" s="13" customFormat="1">
      <c r="B179" s="258"/>
      <c r="C179" s="259"/>
      <c r="D179" s="248" t="s">
        <v>249</v>
      </c>
      <c r="E179" s="260" t="s">
        <v>159</v>
      </c>
      <c r="F179" s="261" t="s">
        <v>251</v>
      </c>
      <c r="G179" s="259"/>
      <c r="H179" s="262">
        <v>40.366999999999997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AT179" s="268" t="s">
        <v>249</v>
      </c>
      <c r="AU179" s="268" t="s">
        <v>88</v>
      </c>
      <c r="AV179" s="13" t="s">
        <v>247</v>
      </c>
      <c r="AW179" s="13" t="s">
        <v>31</v>
      </c>
      <c r="AX179" s="13" t="s">
        <v>82</v>
      </c>
      <c r="AY179" s="268" t="s">
        <v>241</v>
      </c>
    </row>
    <row r="180" s="1" customFormat="1" ht="36" customHeight="1">
      <c r="B180" s="37"/>
      <c r="C180" s="233" t="s">
        <v>294</v>
      </c>
      <c r="D180" s="233" t="s">
        <v>243</v>
      </c>
      <c r="E180" s="234" t="s">
        <v>295</v>
      </c>
      <c r="F180" s="235" t="s">
        <v>296</v>
      </c>
      <c r="G180" s="236" t="s">
        <v>143</v>
      </c>
      <c r="H180" s="237">
        <v>30.274999999999999</v>
      </c>
      <c r="I180" s="238"/>
      <c r="J180" s="239">
        <f>ROUND(I180*H180,2)</f>
        <v>0</v>
      </c>
      <c r="K180" s="235" t="s">
        <v>246</v>
      </c>
      <c r="L180" s="42"/>
      <c r="M180" s="240" t="s">
        <v>1</v>
      </c>
      <c r="N180" s="241" t="s">
        <v>41</v>
      </c>
      <c r="O180" s="85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AR180" s="244" t="s">
        <v>247</v>
      </c>
      <c r="AT180" s="244" t="s">
        <v>243</v>
      </c>
      <c r="AU180" s="244" t="s">
        <v>88</v>
      </c>
      <c r="AY180" s="16" t="s">
        <v>241</v>
      </c>
      <c r="BE180" s="245">
        <f>IF(N180="základná",J180,0)</f>
        <v>0</v>
      </c>
      <c r="BF180" s="245">
        <f>IF(N180="znížená",J180,0)</f>
        <v>0</v>
      </c>
      <c r="BG180" s="245">
        <f>IF(N180="zákl. prenesená",J180,0)</f>
        <v>0</v>
      </c>
      <c r="BH180" s="245">
        <f>IF(N180="zníž. prenesená",J180,0)</f>
        <v>0</v>
      </c>
      <c r="BI180" s="245">
        <f>IF(N180="nulová",J180,0)</f>
        <v>0</v>
      </c>
      <c r="BJ180" s="16" t="s">
        <v>88</v>
      </c>
      <c r="BK180" s="245">
        <f>ROUND(I180*H180,2)</f>
        <v>0</v>
      </c>
      <c r="BL180" s="16" t="s">
        <v>247</v>
      </c>
      <c r="BM180" s="244" t="s">
        <v>297</v>
      </c>
    </row>
    <row r="181" s="12" customFormat="1">
      <c r="B181" s="246"/>
      <c r="C181" s="247"/>
      <c r="D181" s="248" t="s">
        <v>249</v>
      </c>
      <c r="E181" s="249" t="s">
        <v>1</v>
      </c>
      <c r="F181" s="250" t="s">
        <v>298</v>
      </c>
      <c r="G181" s="247"/>
      <c r="H181" s="251">
        <v>30.274999999999999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249</v>
      </c>
      <c r="AU181" s="257" t="s">
        <v>88</v>
      </c>
      <c r="AV181" s="12" t="s">
        <v>88</v>
      </c>
      <c r="AW181" s="12" t="s">
        <v>31</v>
      </c>
      <c r="AX181" s="12" t="s">
        <v>75</v>
      </c>
      <c r="AY181" s="257" t="s">
        <v>241</v>
      </c>
    </row>
    <row r="182" s="13" customFormat="1">
      <c r="B182" s="258"/>
      <c r="C182" s="259"/>
      <c r="D182" s="248" t="s">
        <v>249</v>
      </c>
      <c r="E182" s="260" t="s">
        <v>1</v>
      </c>
      <c r="F182" s="261" t="s">
        <v>251</v>
      </c>
      <c r="G182" s="259"/>
      <c r="H182" s="262">
        <v>30.274999999999999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AT182" s="268" t="s">
        <v>249</v>
      </c>
      <c r="AU182" s="268" t="s">
        <v>88</v>
      </c>
      <c r="AV182" s="13" t="s">
        <v>247</v>
      </c>
      <c r="AW182" s="13" t="s">
        <v>31</v>
      </c>
      <c r="AX182" s="13" t="s">
        <v>82</v>
      </c>
      <c r="AY182" s="268" t="s">
        <v>241</v>
      </c>
    </row>
    <row r="183" s="1" customFormat="1" ht="24" customHeight="1">
      <c r="B183" s="37"/>
      <c r="C183" s="233" t="s">
        <v>299</v>
      </c>
      <c r="D183" s="233" t="s">
        <v>243</v>
      </c>
      <c r="E183" s="234" t="s">
        <v>300</v>
      </c>
      <c r="F183" s="235" t="s">
        <v>301</v>
      </c>
      <c r="G183" s="236" t="s">
        <v>143</v>
      </c>
      <c r="H183" s="237">
        <v>399.70100000000002</v>
      </c>
      <c r="I183" s="238"/>
      <c r="J183" s="239">
        <f>ROUND(I183*H183,2)</f>
        <v>0</v>
      </c>
      <c r="K183" s="235" t="s">
        <v>246</v>
      </c>
      <c r="L183" s="42"/>
      <c r="M183" s="240" t="s">
        <v>1</v>
      </c>
      <c r="N183" s="241" t="s">
        <v>41</v>
      </c>
      <c r="O183" s="85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AR183" s="244" t="s">
        <v>247</v>
      </c>
      <c r="AT183" s="244" t="s">
        <v>243</v>
      </c>
      <c r="AU183" s="244" t="s">
        <v>88</v>
      </c>
      <c r="AY183" s="16" t="s">
        <v>241</v>
      </c>
      <c r="BE183" s="245">
        <f>IF(N183="základná",J183,0)</f>
        <v>0</v>
      </c>
      <c r="BF183" s="245">
        <f>IF(N183="znížená",J183,0)</f>
        <v>0</v>
      </c>
      <c r="BG183" s="245">
        <f>IF(N183="zákl. prenesená",J183,0)</f>
        <v>0</v>
      </c>
      <c r="BH183" s="245">
        <f>IF(N183="zníž. prenesená",J183,0)</f>
        <v>0</v>
      </c>
      <c r="BI183" s="245">
        <f>IF(N183="nulová",J183,0)</f>
        <v>0</v>
      </c>
      <c r="BJ183" s="16" t="s">
        <v>88</v>
      </c>
      <c r="BK183" s="245">
        <f>ROUND(I183*H183,2)</f>
        <v>0</v>
      </c>
      <c r="BL183" s="16" t="s">
        <v>247</v>
      </c>
      <c r="BM183" s="244" t="s">
        <v>302</v>
      </c>
    </row>
    <row r="184" s="12" customFormat="1">
      <c r="B184" s="246"/>
      <c r="C184" s="247"/>
      <c r="D184" s="248" t="s">
        <v>249</v>
      </c>
      <c r="E184" s="249" t="s">
        <v>1</v>
      </c>
      <c r="F184" s="250" t="s">
        <v>303</v>
      </c>
      <c r="G184" s="247"/>
      <c r="H184" s="251">
        <v>399.70100000000002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249</v>
      </c>
      <c r="AU184" s="257" t="s">
        <v>88</v>
      </c>
      <c r="AV184" s="12" t="s">
        <v>88</v>
      </c>
      <c r="AW184" s="12" t="s">
        <v>31</v>
      </c>
      <c r="AX184" s="12" t="s">
        <v>75</v>
      </c>
      <c r="AY184" s="257" t="s">
        <v>241</v>
      </c>
    </row>
    <row r="185" s="13" customFormat="1">
      <c r="B185" s="258"/>
      <c r="C185" s="259"/>
      <c r="D185" s="248" t="s">
        <v>249</v>
      </c>
      <c r="E185" s="260" t="s">
        <v>151</v>
      </c>
      <c r="F185" s="261" t="s">
        <v>251</v>
      </c>
      <c r="G185" s="259"/>
      <c r="H185" s="262">
        <v>399.70100000000002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AT185" s="268" t="s">
        <v>249</v>
      </c>
      <c r="AU185" s="268" t="s">
        <v>88</v>
      </c>
      <c r="AV185" s="13" t="s">
        <v>247</v>
      </c>
      <c r="AW185" s="13" t="s">
        <v>31</v>
      </c>
      <c r="AX185" s="13" t="s">
        <v>82</v>
      </c>
      <c r="AY185" s="268" t="s">
        <v>241</v>
      </c>
    </row>
    <row r="186" s="1" customFormat="1" ht="36" customHeight="1">
      <c r="B186" s="37"/>
      <c r="C186" s="233" t="s">
        <v>304</v>
      </c>
      <c r="D186" s="233" t="s">
        <v>243</v>
      </c>
      <c r="E186" s="234" t="s">
        <v>305</v>
      </c>
      <c r="F186" s="235" t="s">
        <v>306</v>
      </c>
      <c r="G186" s="236" t="s">
        <v>143</v>
      </c>
      <c r="H186" s="237">
        <v>317.45100000000002</v>
      </c>
      <c r="I186" s="238"/>
      <c r="J186" s="239">
        <f>ROUND(I186*H186,2)</f>
        <v>0</v>
      </c>
      <c r="K186" s="235" t="s">
        <v>246</v>
      </c>
      <c r="L186" s="42"/>
      <c r="M186" s="240" t="s">
        <v>1</v>
      </c>
      <c r="N186" s="241" t="s">
        <v>41</v>
      </c>
      <c r="O186" s="85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AR186" s="244" t="s">
        <v>247</v>
      </c>
      <c r="AT186" s="244" t="s">
        <v>243</v>
      </c>
      <c r="AU186" s="244" t="s">
        <v>88</v>
      </c>
      <c r="AY186" s="16" t="s">
        <v>241</v>
      </c>
      <c r="BE186" s="245">
        <f>IF(N186="základná",J186,0)</f>
        <v>0</v>
      </c>
      <c r="BF186" s="245">
        <f>IF(N186="znížená",J186,0)</f>
        <v>0</v>
      </c>
      <c r="BG186" s="245">
        <f>IF(N186="zákl. prenesená",J186,0)</f>
        <v>0</v>
      </c>
      <c r="BH186" s="245">
        <f>IF(N186="zníž. prenesená",J186,0)</f>
        <v>0</v>
      </c>
      <c r="BI186" s="245">
        <f>IF(N186="nulová",J186,0)</f>
        <v>0</v>
      </c>
      <c r="BJ186" s="16" t="s">
        <v>88</v>
      </c>
      <c r="BK186" s="245">
        <f>ROUND(I186*H186,2)</f>
        <v>0</v>
      </c>
      <c r="BL186" s="16" t="s">
        <v>247</v>
      </c>
      <c r="BM186" s="244" t="s">
        <v>307</v>
      </c>
    </row>
    <row r="187" s="12" customFormat="1">
      <c r="B187" s="246"/>
      <c r="C187" s="247"/>
      <c r="D187" s="248" t="s">
        <v>249</v>
      </c>
      <c r="E187" s="249" t="s">
        <v>1</v>
      </c>
      <c r="F187" s="250" t="s">
        <v>308</v>
      </c>
      <c r="G187" s="247"/>
      <c r="H187" s="251">
        <v>317.45100000000002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249</v>
      </c>
      <c r="AU187" s="257" t="s">
        <v>88</v>
      </c>
      <c r="AV187" s="12" t="s">
        <v>88</v>
      </c>
      <c r="AW187" s="12" t="s">
        <v>31</v>
      </c>
      <c r="AX187" s="12" t="s">
        <v>75</v>
      </c>
      <c r="AY187" s="257" t="s">
        <v>241</v>
      </c>
    </row>
    <row r="188" s="13" customFormat="1">
      <c r="B188" s="258"/>
      <c r="C188" s="259"/>
      <c r="D188" s="248" t="s">
        <v>249</v>
      </c>
      <c r="E188" s="260" t="s">
        <v>1</v>
      </c>
      <c r="F188" s="261" t="s">
        <v>251</v>
      </c>
      <c r="G188" s="259"/>
      <c r="H188" s="262">
        <v>317.45100000000002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AT188" s="268" t="s">
        <v>249</v>
      </c>
      <c r="AU188" s="268" t="s">
        <v>88</v>
      </c>
      <c r="AV188" s="13" t="s">
        <v>247</v>
      </c>
      <c r="AW188" s="13" t="s">
        <v>31</v>
      </c>
      <c r="AX188" s="13" t="s">
        <v>82</v>
      </c>
      <c r="AY188" s="268" t="s">
        <v>241</v>
      </c>
    </row>
    <row r="189" s="1" customFormat="1" ht="36" customHeight="1">
      <c r="B189" s="37"/>
      <c r="C189" s="233" t="s">
        <v>309</v>
      </c>
      <c r="D189" s="233" t="s">
        <v>243</v>
      </c>
      <c r="E189" s="234" t="s">
        <v>310</v>
      </c>
      <c r="F189" s="235" t="s">
        <v>311</v>
      </c>
      <c r="G189" s="236" t="s">
        <v>143</v>
      </c>
      <c r="H189" s="237">
        <v>2222.1570000000002</v>
      </c>
      <c r="I189" s="238"/>
      <c r="J189" s="239">
        <f>ROUND(I189*H189,2)</f>
        <v>0</v>
      </c>
      <c r="K189" s="235" t="s">
        <v>246</v>
      </c>
      <c r="L189" s="42"/>
      <c r="M189" s="240" t="s">
        <v>1</v>
      </c>
      <c r="N189" s="241" t="s">
        <v>41</v>
      </c>
      <c r="O189" s="85"/>
      <c r="P189" s="242">
        <f>O189*H189</f>
        <v>0</v>
      </c>
      <c r="Q189" s="242">
        <v>0</v>
      </c>
      <c r="R189" s="242">
        <f>Q189*H189</f>
        <v>0</v>
      </c>
      <c r="S189" s="242">
        <v>0</v>
      </c>
      <c r="T189" s="243">
        <f>S189*H189</f>
        <v>0</v>
      </c>
      <c r="AR189" s="244" t="s">
        <v>247</v>
      </c>
      <c r="AT189" s="244" t="s">
        <v>243</v>
      </c>
      <c r="AU189" s="244" t="s">
        <v>88</v>
      </c>
      <c r="AY189" s="16" t="s">
        <v>241</v>
      </c>
      <c r="BE189" s="245">
        <f>IF(N189="základná",J189,0)</f>
        <v>0</v>
      </c>
      <c r="BF189" s="245">
        <f>IF(N189="znížená",J189,0)</f>
        <v>0</v>
      </c>
      <c r="BG189" s="245">
        <f>IF(N189="zákl. prenesená",J189,0)</f>
        <v>0</v>
      </c>
      <c r="BH189" s="245">
        <f>IF(N189="zníž. prenesená",J189,0)</f>
        <v>0</v>
      </c>
      <c r="BI189" s="245">
        <f>IF(N189="nulová",J189,0)</f>
        <v>0</v>
      </c>
      <c r="BJ189" s="16" t="s">
        <v>88</v>
      </c>
      <c r="BK189" s="245">
        <f>ROUND(I189*H189,2)</f>
        <v>0</v>
      </c>
      <c r="BL189" s="16" t="s">
        <v>247</v>
      </c>
      <c r="BM189" s="244" t="s">
        <v>312</v>
      </c>
    </row>
    <row r="190" s="12" customFormat="1">
      <c r="B190" s="246"/>
      <c r="C190" s="247"/>
      <c r="D190" s="248" t="s">
        <v>249</v>
      </c>
      <c r="E190" s="249" t="s">
        <v>1</v>
      </c>
      <c r="F190" s="250" t="s">
        <v>308</v>
      </c>
      <c r="G190" s="247"/>
      <c r="H190" s="251">
        <v>317.45100000000002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249</v>
      </c>
      <c r="AU190" s="257" t="s">
        <v>88</v>
      </c>
      <c r="AV190" s="12" t="s">
        <v>88</v>
      </c>
      <c r="AW190" s="12" t="s">
        <v>31</v>
      </c>
      <c r="AX190" s="12" t="s">
        <v>75</v>
      </c>
      <c r="AY190" s="257" t="s">
        <v>241</v>
      </c>
    </row>
    <row r="191" s="13" customFormat="1">
      <c r="B191" s="258"/>
      <c r="C191" s="259"/>
      <c r="D191" s="248" t="s">
        <v>249</v>
      </c>
      <c r="E191" s="260" t="s">
        <v>1</v>
      </c>
      <c r="F191" s="261" t="s">
        <v>251</v>
      </c>
      <c r="G191" s="259"/>
      <c r="H191" s="262">
        <v>317.45100000000002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AT191" s="268" t="s">
        <v>249</v>
      </c>
      <c r="AU191" s="268" t="s">
        <v>88</v>
      </c>
      <c r="AV191" s="13" t="s">
        <v>247</v>
      </c>
      <c r="AW191" s="13" t="s">
        <v>31</v>
      </c>
      <c r="AX191" s="13" t="s">
        <v>82</v>
      </c>
      <c r="AY191" s="268" t="s">
        <v>241</v>
      </c>
    </row>
    <row r="192" s="12" customFormat="1">
      <c r="B192" s="246"/>
      <c r="C192" s="247"/>
      <c r="D192" s="248" t="s">
        <v>249</v>
      </c>
      <c r="E192" s="247"/>
      <c r="F192" s="250" t="s">
        <v>313</v>
      </c>
      <c r="G192" s="247"/>
      <c r="H192" s="251">
        <v>2222.1570000000002</v>
      </c>
      <c r="I192" s="252"/>
      <c r="J192" s="247"/>
      <c r="K192" s="247"/>
      <c r="L192" s="253"/>
      <c r="M192" s="254"/>
      <c r="N192" s="255"/>
      <c r="O192" s="255"/>
      <c r="P192" s="255"/>
      <c r="Q192" s="255"/>
      <c r="R192" s="255"/>
      <c r="S192" s="255"/>
      <c r="T192" s="256"/>
      <c r="AT192" s="257" t="s">
        <v>249</v>
      </c>
      <c r="AU192" s="257" t="s">
        <v>88</v>
      </c>
      <c r="AV192" s="12" t="s">
        <v>88</v>
      </c>
      <c r="AW192" s="12" t="s">
        <v>4</v>
      </c>
      <c r="AX192" s="12" t="s">
        <v>82</v>
      </c>
      <c r="AY192" s="257" t="s">
        <v>241</v>
      </c>
    </row>
    <row r="193" s="1" customFormat="1" ht="24" customHeight="1">
      <c r="B193" s="37"/>
      <c r="C193" s="233" t="s">
        <v>314</v>
      </c>
      <c r="D193" s="233" t="s">
        <v>243</v>
      </c>
      <c r="E193" s="234" t="s">
        <v>315</v>
      </c>
      <c r="F193" s="235" t="s">
        <v>316</v>
      </c>
      <c r="G193" s="236" t="s">
        <v>143</v>
      </c>
      <c r="H193" s="237">
        <v>317.45100000000002</v>
      </c>
      <c r="I193" s="238"/>
      <c r="J193" s="239">
        <f>ROUND(I193*H193,2)</f>
        <v>0</v>
      </c>
      <c r="K193" s="235" t="s">
        <v>246</v>
      </c>
      <c r="L193" s="42"/>
      <c r="M193" s="240" t="s">
        <v>1</v>
      </c>
      <c r="N193" s="241" t="s">
        <v>41</v>
      </c>
      <c r="O193" s="85"/>
      <c r="P193" s="242">
        <f>O193*H193</f>
        <v>0</v>
      </c>
      <c r="Q193" s="242">
        <v>0</v>
      </c>
      <c r="R193" s="242">
        <f>Q193*H193</f>
        <v>0</v>
      </c>
      <c r="S193" s="242">
        <v>0</v>
      </c>
      <c r="T193" s="243">
        <f>S193*H193</f>
        <v>0</v>
      </c>
      <c r="AR193" s="244" t="s">
        <v>247</v>
      </c>
      <c r="AT193" s="244" t="s">
        <v>243</v>
      </c>
      <c r="AU193" s="244" t="s">
        <v>88</v>
      </c>
      <c r="AY193" s="16" t="s">
        <v>241</v>
      </c>
      <c r="BE193" s="245">
        <f>IF(N193="základná",J193,0)</f>
        <v>0</v>
      </c>
      <c r="BF193" s="245">
        <f>IF(N193="znížená",J193,0)</f>
        <v>0</v>
      </c>
      <c r="BG193" s="245">
        <f>IF(N193="zákl. prenesená",J193,0)</f>
        <v>0</v>
      </c>
      <c r="BH193" s="245">
        <f>IF(N193="zníž. prenesená",J193,0)</f>
        <v>0</v>
      </c>
      <c r="BI193" s="245">
        <f>IF(N193="nulová",J193,0)</f>
        <v>0</v>
      </c>
      <c r="BJ193" s="16" t="s">
        <v>88</v>
      </c>
      <c r="BK193" s="245">
        <f>ROUND(I193*H193,2)</f>
        <v>0</v>
      </c>
      <c r="BL193" s="16" t="s">
        <v>247</v>
      </c>
      <c r="BM193" s="244" t="s">
        <v>317</v>
      </c>
    </row>
    <row r="194" s="12" customFormat="1">
      <c r="B194" s="246"/>
      <c r="C194" s="247"/>
      <c r="D194" s="248" t="s">
        <v>249</v>
      </c>
      <c r="E194" s="249" t="s">
        <v>1</v>
      </c>
      <c r="F194" s="250" t="s">
        <v>308</v>
      </c>
      <c r="G194" s="247"/>
      <c r="H194" s="251">
        <v>317.45100000000002</v>
      </c>
      <c r="I194" s="252"/>
      <c r="J194" s="247"/>
      <c r="K194" s="247"/>
      <c r="L194" s="253"/>
      <c r="M194" s="254"/>
      <c r="N194" s="255"/>
      <c r="O194" s="255"/>
      <c r="P194" s="255"/>
      <c r="Q194" s="255"/>
      <c r="R194" s="255"/>
      <c r="S194" s="255"/>
      <c r="T194" s="256"/>
      <c r="AT194" s="257" t="s">
        <v>249</v>
      </c>
      <c r="AU194" s="257" t="s">
        <v>88</v>
      </c>
      <c r="AV194" s="12" t="s">
        <v>88</v>
      </c>
      <c r="AW194" s="12" t="s">
        <v>31</v>
      </c>
      <c r="AX194" s="12" t="s">
        <v>75</v>
      </c>
      <c r="AY194" s="257" t="s">
        <v>241</v>
      </c>
    </row>
    <row r="195" s="13" customFormat="1">
      <c r="B195" s="258"/>
      <c r="C195" s="259"/>
      <c r="D195" s="248" t="s">
        <v>249</v>
      </c>
      <c r="E195" s="260" t="s">
        <v>1</v>
      </c>
      <c r="F195" s="261" t="s">
        <v>251</v>
      </c>
      <c r="G195" s="259"/>
      <c r="H195" s="262">
        <v>317.45100000000002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AT195" s="268" t="s">
        <v>249</v>
      </c>
      <c r="AU195" s="268" t="s">
        <v>88</v>
      </c>
      <c r="AV195" s="13" t="s">
        <v>247</v>
      </c>
      <c r="AW195" s="13" t="s">
        <v>31</v>
      </c>
      <c r="AX195" s="13" t="s">
        <v>82</v>
      </c>
      <c r="AY195" s="268" t="s">
        <v>241</v>
      </c>
    </row>
    <row r="196" s="1" customFormat="1" ht="16.5" customHeight="1">
      <c r="B196" s="37"/>
      <c r="C196" s="233" t="s">
        <v>318</v>
      </c>
      <c r="D196" s="233" t="s">
        <v>243</v>
      </c>
      <c r="E196" s="234" t="s">
        <v>319</v>
      </c>
      <c r="F196" s="235" t="s">
        <v>320</v>
      </c>
      <c r="G196" s="236" t="s">
        <v>143</v>
      </c>
      <c r="H196" s="237">
        <v>317.45100000000002</v>
      </c>
      <c r="I196" s="238"/>
      <c r="J196" s="239">
        <f>ROUND(I196*H196,2)</f>
        <v>0</v>
      </c>
      <c r="K196" s="235" t="s">
        <v>246</v>
      </c>
      <c r="L196" s="42"/>
      <c r="M196" s="240" t="s">
        <v>1</v>
      </c>
      <c r="N196" s="241" t="s">
        <v>41</v>
      </c>
      <c r="O196" s="85"/>
      <c r="P196" s="242">
        <f>O196*H196</f>
        <v>0</v>
      </c>
      <c r="Q196" s="242">
        <v>0</v>
      </c>
      <c r="R196" s="242">
        <f>Q196*H196</f>
        <v>0</v>
      </c>
      <c r="S196" s="242">
        <v>0</v>
      </c>
      <c r="T196" s="243">
        <f>S196*H196</f>
        <v>0</v>
      </c>
      <c r="AR196" s="244" t="s">
        <v>247</v>
      </c>
      <c r="AT196" s="244" t="s">
        <v>243</v>
      </c>
      <c r="AU196" s="244" t="s">
        <v>88</v>
      </c>
      <c r="AY196" s="16" t="s">
        <v>241</v>
      </c>
      <c r="BE196" s="245">
        <f>IF(N196="základná",J196,0)</f>
        <v>0</v>
      </c>
      <c r="BF196" s="245">
        <f>IF(N196="znížená",J196,0)</f>
        <v>0</v>
      </c>
      <c r="BG196" s="245">
        <f>IF(N196="zákl. prenesená",J196,0)</f>
        <v>0</v>
      </c>
      <c r="BH196" s="245">
        <f>IF(N196="zníž. prenesená",J196,0)</f>
        <v>0</v>
      </c>
      <c r="BI196" s="245">
        <f>IF(N196="nulová",J196,0)</f>
        <v>0</v>
      </c>
      <c r="BJ196" s="16" t="s">
        <v>88</v>
      </c>
      <c r="BK196" s="245">
        <f>ROUND(I196*H196,2)</f>
        <v>0</v>
      </c>
      <c r="BL196" s="16" t="s">
        <v>247</v>
      </c>
      <c r="BM196" s="244" t="s">
        <v>321</v>
      </c>
    </row>
    <row r="197" s="12" customFormat="1">
      <c r="B197" s="246"/>
      <c r="C197" s="247"/>
      <c r="D197" s="248" t="s">
        <v>249</v>
      </c>
      <c r="E197" s="249" t="s">
        <v>1</v>
      </c>
      <c r="F197" s="250" t="s">
        <v>308</v>
      </c>
      <c r="G197" s="247"/>
      <c r="H197" s="251">
        <v>317.45100000000002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249</v>
      </c>
      <c r="AU197" s="257" t="s">
        <v>88</v>
      </c>
      <c r="AV197" s="12" t="s">
        <v>88</v>
      </c>
      <c r="AW197" s="12" t="s">
        <v>31</v>
      </c>
      <c r="AX197" s="12" t="s">
        <v>75</v>
      </c>
      <c r="AY197" s="257" t="s">
        <v>241</v>
      </c>
    </row>
    <row r="198" s="13" customFormat="1">
      <c r="B198" s="258"/>
      <c r="C198" s="259"/>
      <c r="D198" s="248" t="s">
        <v>249</v>
      </c>
      <c r="E198" s="260" t="s">
        <v>1</v>
      </c>
      <c r="F198" s="261" t="s">
        <v>251</v>
      </c>
      <c r="G198" s="259"/>
      <c r="H198" s="262">
        <v>317.45100000000002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AT198" s="268" t="s">
        <v>249</v>
      </c>
      <c r="AU198" s="268" t="s">
        <v>88</v>
      </c>
      <c r="AV198" s="13" t="s">
        <v>247</v>
      </c>
      <c r="AW198" s="13" t="s">
        <v>31</v>
      </c>
      <c r="AX198" s="13" t="s">
        <v>82</v>
      </c>
      <c r="AY198" s="268" t="s">
        <v>241</v>
      </c>
    </row>
    <row r="199" s="1" customFormat="1" ht="24" customHeight="1">
      <c r="B199" s="37"/>
      <c r="C199" s="233" t="s">
        <v>322</v>
      </c>
      <c r="D199" s="233" t="s">
        <v>243</v>
      </c>
      <c r="E199" s="234" t="s">
        <v>323</v>
      </c>
      <c r="F199" s="235" t="s">
        <v>324</v>
      </c>
      <c r="G199" s="236" t="s">
        <v>325</v>
      </c>
      <c r="H199" s="237">
        <v>666.64700000000005</v>
      </c>
      <c r="I199" s="238"/>
      <c r="J199" s="239">
        <f>ROUND(I199*H199,2)</f>
        <v>0</v>
      </c>
      <c r="K199" s="235" t="s">
        <v>246</v>
      </c>
      <c r="L199" s="42"/>
      <c r="M199" s="240" t="s">
        <v>1</v>
      </c>
      <c r="N199" s="241" t="s">
        <v>41</v>
      </c>
      <c r="O199" s="85"/>
      <c r="P199" s="242">
        <f>O199*H199</f>
        <v>0</v>
      </c>
      <c r="Q199" s="242">
        <v>0</v>
      </c>
      <c r="R199" s="242">
        <f>Q199*H199</f>
        <v>0</v>
      </c>
      <c r="S199" s="242">
        <v>0</v>
      </c>
      <c r="T199" s="243">
        <f>S199*H199</f>
        <v>0</v>
      </c>
      <c r="AR199" s="244" t="s">
        <v>247</v>
      </c>
      <c r="AT199" s="244" t="s">
        <v>243</v>
      </c>
      <c r="AU199" s="244" t="s">
        <v>88</v>
      </c>
      <c r="AY199" s="16" t="s">
        <v>241</v>
      </c>
      <c r="BE199" s="245">
        <f>IF(N199="základná",J199,0)</f>
        <v>0</v>
      </c>
      <c r="BF199" s="245">
        <f>IF(N199="znížená",J199,0)</f>
        <v>0</v>
      </c>
      <c r="BG199" s="245">
        <f>IF(N199="zákl. prenesená",J199,0)</f>
        <v>0</v>
      </c>
      <c r="BH199" s="245">
        <f>IF(N199="zníž. prenesená",J199,0)</f>
        <v>0</v>
      </c>
      <c r="BI199" s="245">
        <f>IF(N199="nulová",J199,0)</f>
        <v>0</v>
      </c>
      <c r="BJ199" s="16" t="s">
        <v>88</v>
      </c>
      <c r="BK199" s="245">
        <f>ROUND(I199*H199,2)</f>
        <v>0</v>
      </c>
      <c r="BL199" s="16" t="s">
        <v>247</v>
      </c>
      <c r="BM199" s="244" t="s">
        <v>326</v>
      </c>
    </row>
    <row r="200" s="12" customFormat="1">
      <c r="B200" s="246"/>
      <c r="C200" s="247"/>
      <c r="D200" s="248" t="s">
        <v>249</v>
      </c>
      <c r="E200" s="249" t="s">
        <v>1</v>
      </c>
      <c r="F200" s="250" t="s">
        <v>327</v>
      </c>
      <c r="G200" s="247"/>
      <c r="H200" s="251">
        <v>666.64700000000005</v>
      </c>
      <c r="I200" s="252"/>
      <c r="J200" s="247"/>
      <c r="K200" s="247"/>
      <c r="L200" s="253"/>
      <c r="M200" s="254"/>
      <c r="N200" s="255"/>
      <c r="O200" s="255"/>
      <c r="P200" s="255"/>
      <c r="Q200" s="255"/>
      <c r="R200" s="255"/>
      <c r="S200" s="255"/>
      <c r="T200" s="256"/>
      <c r="AT200" s="257" t="s">
        <v>249</v>
      </c>
      <c r="AU200" s="257" t="s">
        <v>88</v>
      </c>
      <c r="AV200" s="12" t="s">
        <v>88</v>
      </c>
      <c r="AW200" s="12" t="s">
        <v>31</v>
      </c>
      <c r="AX200" s="12" t="s">
        <v>75</v>
      </c>
      <c r="AY200" s="257" t="s">
        <v>241</v>
      </c>
    </row>
    <row r="201" s="13" customFormat="1">
      <c r="B201" s="258"/>
      <c r="C201" s="259"/>
      <c r="D201" s="248" t="s">
        <v>249</v>
      </c>
      <c r="E201" s="260" t="s">
        <v>1</v>
      </c>
      <c r="F201" s="261" t="s">
        <v>251</v>
      </c>
      <c r="G201" s="259"/>
      <c r="H201" s="262">
        <v>666.64700000000005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AT201" s="268" t="s">
        <v>249</v>
      </c>
      <c r="AU201" s="268" t="s">
        <v>88</v>
      </c>
      <c r="AV201" s="13" t="s">
        <v>247</v>
      </c>
      <c r="AW201" s="13" t="s">
        <v>31</v>
      </c>
      <c r="AX201" s="13" t="s">
        <v>82</v>
      </c>
      <c r="AY201" s="268" t="s">
        <v>241</v>
      </c>
    </row>
    <row r="202" s="1" customFormat="1" ht="24" customHeight="1">
      <c r="B202" s="37"/>
      <c r="C202" s="233" t="s">
        <v>328</v>
      </c>
      <c r="D202" s="233" t="s">
        <v>243</v>
      </c>
      <c r="E202" s="234" t="s">
        <v>329</v>
      </c>
      <c r="F202" s="235" t="s">
        <v>330</v>
      </c>
      <c r="G202" s="236" t="s">
        <v>143</v>
      </c>
      <c r="H202" s="237">
        <v>82.25</v>
      </c>
      <c r="I202" s="238"/>
      <c r="J202" s="239">
        <f>ROUND(I202*H202,2)</f>
        <v>0</v>
      </c>
      <c r="K202" s="235" t="s">
        <v>246</v>
      </c>
      <c r="L202" s="42"/>
      <c r="M202" s="240" t="s">
        <v>1</v>
      </c>
      <c r="N202" s="241" t="s">
        <v>41</v>
      </c>
      <c r="O202" s="85"/>
      <c r="P202" s="242">
        <f>O202*H202</f>
        <v>0</v>
      </c>
      <c r="Q202" s="242">
        <v>0</v>
      </c>
      <c r="R202" s="242">
        <f>Q202*H202</f>
        <v>0</v>
      </c>
      <c r="S202" s="242">
        <v>0</v>
      </c>
      <c r="T202" s="243">
        <f>S202*H202</f>
        <v>0</v>
      </c>
      <c r="AR202" s="244" t="s">
        <v>247</v>
      </c>
      <c r="AT202" s="244" t="s">
        <v>243</v>
      </c>
      <c r="AU202" s="244" t="s">
        <v>88</v>
      </c>
      <c r="AY202" s="16" t="s">
        <v>241</v>
      </c>
      <c r="BE202" s="245">
        <f>IF(N202="základná",J202,0)</f>
        <v>0</v>
      </c>
      <c r="BF202" s="245">
        <f>IF(N202="znížená",J202,0)</f>
        <v>0</v>
      </c>
      <c r="BG202" s="245">
        <f>IF(N202="zákl. prenesená",J202,0)</f>
        <v>0</v>
      </c>
      <c r="BH202" s="245">
        <f>IF(N202="zníž. prenesená",J202,0)</f>
        <v>0</v>
      </c>
      <c r="BI202" s="245">
        <f>IF(N202="nulová",J202,0)</f>
        <v>0</v>
      </c>
      <c r="BJ202" s="16" t="s">
        <v>88</v>
      </c>
      <c r="BK202" s="245">
        <f>ROUND(I202*H202,2)</f>
        <v>0</v>
      </c>
      <c r="BL202" s="16" t="s">
        <v>247</v>
      </c>
      <c r="BM202" s="244" t="s">
        <v>331</v>
      </c>
    </row>
    <row r="203" s="12" customFormat="1">
      <c r="B203" s="246"/>
      <c r="C203" s="247"/>
      <c r="D203" s="248" t="s">
        <v>249</v>
      </c>
      <c r="E203" s="249" t="s">
        <v>1</v>
      </c>
      <c r="F203" s="250" t="s">
        <v>332</v>
      </c>
      <c r="G203" s="247"/>
      <c r="H203" s="251">
        <v>60.75</v>
      </c>
      <c r="I203" s="252"/>
      <c r="J203" s="247"/>
      <c r="K203" s="247"/>
      <c r="L203" s="253"/>
      <c r="M203" s="254"/>
      <c r="N203" s="255"/>
      <c r="O203" s="255"/>
      <c r="P203" s="255"/>
      <c r="Q203" s="255"/>
      <c r="R203" s="255"/>
      <c r="S203" s="255"/>
      <c r="T203" s="256"/>
      <c r="AT203" s="257" t="s">
        <v>249</v>
      </c>
      <c r="AU203" s="257" t="s">
        <v>88</v>
      </c>
      <c r="AV203" s="12" t="s">
        <v>88</v>
      </c>
      <c r="AW203" s="12" t="s">
        <v>31</v>
      </c>
      <c r="AX203" s="12" t="s">
        <v>75</v>
      </c>
      <c r="AY203" s="257" t="s">
        <v>241</v>
      </c>
    </row>
    <row r="204" s="12" customFormat="1">
      <c r="B204" s="246"/>
      <c r="C204" s="247"/>
      <c r="D204" s="248" t="s">
        <v>249</v>
      </c>
      <c r="E204" s="249" t="s">
        <v>1</v>
      </c>
      <c r="F204" s="250" t="s">
        <v>333</v>
      </c>
      <c r="G204" s="247"/>
      <c r="H204" s="251">
        <v>18.25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AT204" s="257" t="s">
        <v>249</v>
      </c>
      <c r="AU204" s="257" t="s">
        <v>88</v>
      </c>
      <c r="AV204" s="12" t="s">
        <v>88</v>
      </c>
      <c r="AW204" s="12" t="s">
        <v>31</v>
      </c>
      <c r="AX204" s="12" t="s">
        <v>75</v>
      </c>
      <c r="AY204" s="257" t="s">
        <v>241</v>
      </c>
    </row>
    <row r="205" s="12" customFormat="1">
      <c r="B205" s="246"/>
      <c r="C205" s="247"/>
      <c r="D205" s="248" t="s">
        <v>249</v>
      </c>
      <c r="E205" s="249" t="s">
        <v>1</v>
      </c>
      <c r="F205" s="250" t="s">
        <v>334</v>
      </c>
      <c r="G205" s="247"/>
      <c r="H205" s="251">
        <v>3.25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AT205" s="257" t="s">
        <v>249</v>
      </c>
      <c r="AU205" s="257" t="s">
        <v>88</v>
      </c>
      <c r="AV205" s="12" t="s">
        <v>88</v>
      </c>
      <c r="AW205" s="12" t="s">
        <v>31</v>
      </c>
      <c r="AX205" s="12" t="s">
        <v>75</v>
      </c>
      <c r="AY205" s="257" t="s">
        <v>241</v>
      </c>
    </row>
    <row r="206" s="13" customFormat="1">
      <c r="B206" s="258"/>
      <c r="C206" s="259"/>
      <c r="D206" s="248" t="s">
        <v>249</v>
      </c>
      <c r="E206" s="260" t="s">
        <v>141</v>
      </c>
      <c r="F206" s="261" t="s">
        <v>251</v>
      </c>
      <c r="G206" s="259"/>
      <c r="H206" s="262">
        <v>82.25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AT206" s="268" t="s">
        <v>249</v>
      </c>
      <c r="AU206" s="268" t="s">
        <v>88</v>
      </c>
      <c r="AV206" s="13" t="s">
        <v>247</v>
      </c>
      <c r="AW206" s="13" t="s">
        <v>31</v>
      </c>
      <c r="AX206" s="13" t="s">
        <v>82</v>
      </c>
      <c r="AY206" s="268" t="s">
        <v>241</v>
      </c>
    </row>
    <row r="207" s="1" customFormat="1" ht="24" customHeight="1">
      <c r="B207" s="37"/>
      <c r="C207" s="233" t="s">
        <v>335</v>
      </c>
      <c r="D207" s="233" t="s">
        <v>243</v>
      </c>
      <c r="E207" s="234" t="s">
        <v>336</v>
      </c>
      <c r="F207" s="235" t="s">
        <v>337</v>
      </c>
      <c r="G207" s="236" t="s">
        <v>139</v>
      </c>
      <c r="H207" s="237">
        <v>97.125</v>
      </c>
      <c r="I207" s="238"/>
      <c r="J207" s="239">
        <f>ROUND(I207*H207,2)</f>
        <v>0</v>
      </c>
      <c r="K207" s="235" t="s">
        <v>246</v>
      </c>
      <c r="L207" s="42"/>
      <c r="M207" s="240" t="s">
        <v>1</v>
      </c>
      <c r="N207" s="241" t="s">
        <v>41</v>
      </c>
      <c r="O207" s="85"/>
      <c r="P207" s="242">
        <f>O207*H207</f>
        <v>0</v>
      </c>
      <c r="Q207" s="242">
        <v>0</v>
      </c>
      <c r="R207" s="242">
        <f>Q207*H207</f>
        <v>0</v>
      </c>
      <c r="S207" s="242">
        <v>0</v>
      </c>
      <c r="T207" s="243">
        <f>S207*H207</f>
        <v>0</v>
      </c>
      <c r="AR207" s="244" t="s">
        <v>247</v>
      </c>
      <c r="AT207" s="244" t="s">
        <v>243</v>
      </c>
      <c r="AU207" s="244" t="s">
        <v>88</v>
      </c>
      <c r="AY207" s="16" t="s">
        <v>241</v>
      </c>
      <c r="BE207" s="245">
        <f>IF(N207="základná",J207,0)</f>
        <v>0</v>
      </c>
      <c r="BF207" s="245">
        <f>IF(N207="znížená",J207,0)</f>
        <v>0</v>
      </c>
      <c r="BG207" s="245">
        <f>IF(N207="zákl. prenesená",J207,0)</f>
        <v>0</v>
      </c>
      <c r="BH207" s="245">
        <f>IF(N207="zníž. prenesená",J207,0)</f>
        <v>0</v>
      </c>
      <c r="BI207" s="245">
        <f>IF(N207="nulová",J207,0)</f>
        <v>0</v>
      </c>
      <c r="BJ207" s="16" t="s">
        <v>88</v>
      </c>
      <c r="BK207" s="245">
        <f>ROUND(I207*H207,2)</f>
        <v>0</v>
      </c>
      <c r="BL207" s="16" t="s">
        <v>247</v>
      </c>
      <c r="BM207" s="244" t="s">
        <v>338</v>
      </c>
    </row>
    <row r="208" s="12" customFormat="1">
      <c r="B208" s="246"/>
      <c r="C208" s="247"/>
      <c r="D208" s="248" t="s">
        <v>249</v>
      </c>
      <c r="E208" s="249" t="s">
        <v>1</v>
      </c>
      <c r="F208" s="250" t="s">
        <v>339</v>
      </c>
      <c r="G208" s="247"/>
      <c r="H208" s="251">
        <v>97.125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249</v>
      </c>
      <c r="AU208" s="257" t="s">
        <v>88</v>
      </c>
      <c r="AV208" s="12" t="s">
        <v>88</v>
      </c>
      <c r="AW208" s="12" t="s">
        <v>31</v>
      </c>
      <c r="AX208" s="12" t="s">
        <v>82</v>
      </c>
      <c r="AY208" s="257" t="s">
        <v>241</v>
      </c>
    </row>
    <row r="209" s="11" customFormat="1" ht="22.8" customHeight="1">
      <c r="B209" s="217"/>
      <c r="C209" s="218"/>
      <c r="D209" s="219" t="s">
        <v>74</v>
      </c>
      <c r="E209" s="231" t="s">
        <v>88</v>
      </c>
      <c r="F209" s="231" t="s">
        <v>340</v>
      </c>
      <c r="G209" s="218"/>
      <c r="H209" s="218"/>
      <c r="I209" s="221"/>
      <c r="J209" s="232">
        <f>BK209</f>
        <v>0</v>
      </c>
      <c r="K209" s="218"/>
      <c r="L209" s="223"/>
      <c r="M209" s="224"/>
      <c r="N209" s="225"/>
      <c r="O209" s="225"/>
      <c r="P209" s="226">
        <f>SUM(P210:P291)</f>
        <v>0</v>
      </c>
      <c r="Q209" s="225"/>
      <c r="R209" s="226">
        <f>SUM(R210:R291)</f>
        <v>240.78137919000002</v>
      </c>
      <c r="S209" s="225"/>
      <c r="T209" s="227">
        <f>SUM(T210:T291)</f>
        <v>0</v>
      </c>
      <c r="AR209" s="228" t="s">
        <v>82</v>
      </c>
      <c r="AT209" s="229" t="s">
        <v>74</v>
      </c>
      <c r="AU209" s="229" t="s">
        <v>82</v>
      </c>
      <c r="AY209" s="228" t="s">
        <v>241</v>
      </c>
      <c r="BK209" s="230">
        <f>SUM(BK210:BK291)</f>
        <v>0</v>
      </c>
    </row>
    <row r="210" s="1" customFormat="1" ht="24" customHeight="1">
      <c r="B210" s="37"/>
      <c r="C210" s="233" t="s">
        <v>341</v>
      </c>
      <c r="D210" s="233" t="s">
        <v>243</v>
      </c>
      <c r="E210" s="234" t="s">
        <v>342</v>
      </c>
      <c r="F210" s="235" t="s">
        <v>343</v>
      </c>
      <c r="G210" s="236" t="s">
        <v>143</v>
      </c>
      <c r="H210" s="237">
        <v>25.838000000000001</v>
      </c>
      <c r="I210" s="238"/>
      <c r="J210" s="239">
        <f>ROUND(I210*H210,2)</f>
        <v>0</v>
      </c>
      <c r="K210" s="235" t="s">
        <v>246</v>
      </c>
      <c r="L210" s="42"/>
      <c r="M210" s="240" t="s">
        <v>1</v>
      </c>
      <c r="N210" s="241" t="s">
        <v>41</v>
      </c>
      <c r="O210" s="85"/>
      <c r="P210" s="242">
        <f>O210*H210</f>
        <v>0</v>
      </c>
      <c r="Q210" s="242">
        <v>2.0699999999999998</v>
      </c>
      <c r="R210" s="242">
        <f>Q210*H210</f>
        <v>53.484659999999998</v>
      </c>
      <c r="S210" s="242">
        <v>0</v>
      </c>
      <c r="T210" s="243">
        <f>S210*H210</f>
        <v>0</v>
      </c>
      <c r="AR210" s="244" t="s">
        <v>247</v>
      </c>
      <c r="AT210" s="244" t="s">
        <v>243</v>
      </c>
      <c r="AU210" s="244" t="s">
        <v>88</v>
      </c>
      <c r="AY210" s="16" t="s">
        <v>241</v>
      </c>
      <c r="BE210" s="245">
        <f>IF(N210="základná",J210,0)</f>
        <v>0</v>
      </c>
      <c r="BF210" s="245">
        <f>IF(N210="znížená",J210,0)</f>
        <v>0</v>
      </c>
      <c r="BG210" s="245">
        <f>IF(N210="zákl. prenesená",J210,0)</f>
        <v>0</v>
      </c>
      <c r="BH210" s="245">
        <f>IF(N210="zníž. prenesená",J210,0)</f>
        <v>0</v>
      </c>
      <c r="BI210" s="245">
        <f>IF(N210="nulová",J210,0)</f>
        <v>0</v>
      </c>
      <c r="BJ210" s="16" t="s">
        <v>88</v>
      </c>
      <c r="BK210" s="245">
        <f>ROUND(I210*H210,2)</f>
        <v>0</v>
      </c>
      <c r="BL210" s="16" t="s">
        <v>247</v>
      </c>
      <c r="BM210" s="244" t="s">
        <v>344</v>
      </c>
    </row>
    <row r="211" s="14" customFormat="1">
      <c r="B211" s="269"/>
      <c r="C211" s="270"/>
      <c r="D211" s="248" t="s">
        <v>249</v>
      </c>
      <c r="E211" s="271" t="s">
        <v>1</v>
      </c>
      <c r="F211" s="272" t="s">
        <v>345</v>
      </c>
      <c r="G211" s="270"/>
      <c r="H211" s="271" t="s">
        <v>1</v>
      </c>
      <c r="I211" s="273"/>
      <c r="J211" s="270"/>
      <c r="K211" s="270"/>
      <c r="L211" s="274"/>
      <c r="M211" s="275"/>
      <c r="N211" s="276"/>
      <c r="O211" s="276"/>
      <c r="P211" s="276"/>
      <c r="Q211" s="276"/>
      <c r="R211" s="276"/>
      <c r="S211" s="276"/>
      <c r="T211" s="277"/>
      <c r="AT211" s="278" t="s">
        <v>249</v>
      </c>
      <c r="AU211" s="278" t="s">
        <v>88</v>
      </c>
      <c r="AV211" s="14" t="s">
        <v>82</v>
      </c>
      <c r="AW211" s="14" t="s">
        <v>31</v>
      </c>
      <c r="AX211" s="14" t="s">
        <v>75</v>
      </c>
      <c r="AY211" s="278" t="s">
        <v>241</v>
      </c>
    </row>
    <row r="212" s="12" customFormat="1">
      <c r="B212" s="246"/>
      <c r="C212" s="247"/>
      <c r="D212" s="248" t="s">
        <v>249</v>
      </c>
      <c r="E212" s="249" t="s">
        <v>1</v>
      </c>
      <c r="F212" s="250" t="s">
        <v>346</v>
      </c>
      <c r="G212" s="247"/>
      <c r="H212" s="251">
        <v>23.402999999999999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249</v>
      </c>
      <c r="AU212" s="257" t="s">
        <v>88</v>
      </c>
      <c r="AV212" s="12" t="s">
        <v>88</v>
      </c>
      <c r="AW212" s="12" t="s">
        <v>31</v>
      </c>
      <c r="AX212" s="12" t="s">
        <v>75</v>
      </c>
      <c r="AY212" s="257" t="s">
        <v>241</v>
      </c>
    </row>
    <row r="213" s="14" customFormat="1">
      <c r="B213" s="269"/>
      <c r="C213" s="270"/>
      <c r="D213" s="248" t="s">
        <v>249</v>
      </c>
      <c r="E213" s="271" t="s">
        <v>1</v>
      </c>
      <c r="F213" s="272" t="s">
        <v>347</v>
      </c>
      <c r="G213" s="270"/>
      <c r="H213" s="271" t="s">
        <v>1</v>
      </c>
      <c r="I213" s="273"/>
      <c r="J213" s="270"/>
      <c r="K213" s="270"/>
      <c r="L213" s="274"/>
      <c r="M213" s="275"/>
      <c r="N213" s="276"/>
      <c r="O213" s="276"/>
      <c r="P213" s="276"/>
      <c r="Q213" s="276"/>
      <c r="R213" s="276"/>
      <c r="S213" s="276"/>
      <c r="T213" s="277"/>
      <c r="AT213" s="278" t="s">
        <v>249</v>
      </c>
      <c r="AU213" s="278" t="s">
        <v>88</v>
      </c>
      <c r="AV213" s="14" t="s">
        <v>82</v>
      </c>
      <c r="AW213" s="14" t="s">
        <v>31</v>
      </c>
      <c r="AX213" s="14" t="s">
        <v>75</v>
      </c>
      <c r="AY213" s="278" t="s">
        <v>241</v>
      </c>
    </row>
    <row r="214" s="12" customFormat="1">
      <c r="B214" s="246"/>
      <c r="C214" s="247"/>
      <c r="D214" s="248" t="s">
        <v>249</v>
      </c>
      <c r="E214" s="249" t="s">
        <v>1</v>
      </c>
      <c r="F214" s="250" t="s">
        <v>348</v>
      </c>
      <c r="G214" s="247"/>
      <c r="H214" s="251">
        <v>0.109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249</v>
      </c>
      <c r="AU214" s="257" t="s">
        <v>88</v>
      </c>
      <c r="AV214" s="12" t="s">
        <v>88</v>
      </c>
      <c r="AW214" s="12" t="s">
        <v>31</v>
      </c>
      <c r="AX214" s="12" t="s">
        <v>75</v>
      </c>
      <c r="AY214" s="257" t="s">
        <v>241</v>
      </c>
    </row>
    <row r="215" s="12" customFormat="1">
      <c r="B215" s="246"/>
      <c r="C215" s="247"/>
      <c r="D215" s="248" t="s">
        <v>249</v>
      </c>
      <c r="E215" s="249" t="s">
        <v>1</v>
      </c>
      <c r="F215" s="250" t="s">
        <v>349</v>
      </c>
      <c r="G215" s="247"/>
      <c r="H215" s="251">
        <v>0.088999999999999996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249</v>
      </c>
      <c r="AU215" s="257" t="s">
        <v>88</v>
      </c>
      <c r="AV215" s="12" t="s">
        <v>88</v>
      </c>
      <c r="AW215" s="12" t="s">
        <v>31</v>
      </c>
      <c r="AX215" s="12" t="s">
        <v>75</v>
      </c>
      <c r="AY215" s="257" t="s">
        <v>241</v>
      </c>
    </row>
    <row r="216" s="12" customFormat="1">
      <c r="B216" s="246"/>
      <c r="C216" s="247"/>
      <c r="D216" s="248" t="s">
        <v>249</v>
      </c>
      <c r="E216" s="249" t="s">
        <v>1</v>
      </c>
      <c r="F216" s="250" t="s">
        <v>350</v>
      </c>
      <c r="G216" s="247"/>
      <c r="H216" s="251">
        <v>2.2370000000000001</v>
      </c>
      <c r="I216" s="252"/>
      <c r="J216" s="247"/>
      <c r="K216" s="247"/>
      <c r="L216" s="253"/>
      <c r="M216" s="254"/>
      <c r="N216" s="255"/>
      <c r="O216" s="255"/>
      <c r="P216" s="255"/>
      <c r="Q216" s="255"/>
      <c r="R216" s="255"/>
      <c r="S216" s="255"/>
      <c r="T216" s="256"/>
      <c r="AT216" s="257" t="s">
        <v>249</v>
      </c>
      <c r="AU216" s="257" t="s">
        <v>88</v>
      </c>
      <c r="AV216" s="12" t="s">
        <v>88</v>
      </c>
      <c r="AW216" s="12" t="s">
        <v>31</v>
      </c>
      <c r="AX216" s="12" t="s">
        <v>75</v>
      </c>
      <c r="AY216" s="257" t="s">
        <v>241</v>
      </c>
    </row>
    <row r="217" s="13" customFormat="1">
      <c r="B217" s="258"/>
      <c r="C217" s="259"/>
      <c r="D217" s="248" t="s">
        <v>249</v>
      </c>
      <c r="E217" s="260" t="s">
        <v>1</v>
      </c>
      <c r="F217" s="261" t="s">
        <v>251</v>
      </c>
      <c r="G217" s="259"/>
      <c r="H217" s="262">
        <v>25.838000000000001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AT217" s="268" t="s">
        <v>249</v>
      </c>
      <c r="AU217" s="268" t="s">
        <v>88</v>
      </c>
      <c r="AV217" s="13" t="s">
        <v>247</v>
      </c>
      <c r="AW217" s="13" t="s">
        <v>31</v>
      </c>
      <c r="AX217" s="13" t="s">
        <v>82</v>
      </c>
      <c r="AY217" s="268" t="s">
        <v>241</v>
      </c>
    </row>
    <row r="218" s="1" customFormat="1" ht="16.5" customHeight="1">
      <c r="B218" s="37"/>
      <c r="C218" s="233" t="s">
        <v>351</v>
      </c>
      <c r="D218" s="233" t="s">
        <v>243</v>
      </c>
      <c r="E218" s="234" t="s">
        <v>352</v>
      </c>
      <c r="F218" s="235" t="s">
        <v>353</v>
      </c>
      <c r="G218" s="236" t="s">
        <v>143</v>
      </c>
      <c r="H218" s="237">
        <v>15.981999999999999</v>
      </c>
      <c r="I218" s="238"/>
      <c r="J218" s="239">
        <f>ROUND(I218*H218,2)</f>
        <v>0</v>
      </c>
      <c r="K218" s="235" t="s">
        <v>246</v>
      </c>
      <c r="L218" s="42"/>
      <c r="M218" s="240" t="s">
        <v>1</v>
      </c>
      <c r="N218" s="241" t="s">
        <v>41</v>
      </c>
      <c r="O218" s="85"/>
      <c r="P218" s="242">
        <f>O218*H218</f>
        <v>0</v>
      </c>
      <c r="Q218" s="242">
        <v>2.23543</v>
      </c>
      <c r="R218" s="242">
        <f>Q218*H218</f>
        <v>35.726642259999998</v>
      </c>
      <c r="S218" s="242">
        <v>0</v>
      </c>
      <c r="T218" s="243">
        <f>S218*H218</f>
        <v>0</v>
      </c>
      <c r="AR218" s="244" t="s">
        <v>247</v>
      </c>
      <c r="AT218" s="244" t="s">
        <v>243</v>
      </c>
      <c r="AU218" s="244" t="s">
        <v>88</v>
      </c>
      <c r="AY218" s="16" t="s">
        <v>241</v>
      </c>
      <c r="BE218" s="245">
        <f>IF(N218="základná",J218,0)</f>
        <v>0</v>
      </c>
      <c r="BF218" s="245">
        <f>IF(N218="znížená",J218,0)</f>
        <v>0</v>
      </c>
      <c r="BG218" s="245">
        <f>IF(N218="zákl. prenesená",J218,0)</f>
        <v>0</v>
      </c>
      <c r="BH218" s="245">
        <f>IF(N218="zníž. prenesená",J218,0)</f>
        <v>0</v>
      </c>
      <c r="BI218" s="245">
        <f>IF(N218="nulová",J218,0)</f>
        <v>0</v>
      </c>
      <c r="BJ218" s="16" t="s">
        <v>88</v>
      </c>
      <c r="BK218" s="245">
        <f>ROUND(I218*H218,2)</f>
        <v>0</v>
      </c>
      <c r="BL218" s="16" t="s">
        <v>247</v>
      </c>
      <c r="BM218" s="244" t="s">
        <v>354</v>
      </c>
    </row>
    <row r="219" s="14" customFormat="1">
      <c r="B219" s="269"/>
      <c r="C219" s="270"/>
      <c r="D219" s="248" t="s">
        <v>249</v>
      </c>
      <c r="E219" s="271" t="s">
        <v>1</v>
      </c>
      <c r="F219" s="272" t="s">
        <v>269</v>
      </c>
      <c r="G219" s="270"/>
      <c r="H219" s="271" t="s">
        <v>1</v>
      </c>
      <c r="I219" s="273"/>
      <c r="J219" s="270"/>
      <c r="K219" s="270"/>
      <c r="L219" s="274"/>
      <c r="M219" s="275"/>
      <c r="N219" s="276"/>
      <c r="O219" s="276"/>
      <c r="P219" s="276"/>
      <c r="Q219" s="276"/>
      <c r="R219" s="276"/>
      <c r="S219" s="276"/>
      <c r="T219" s="277"/>
      <c r="AT219" s="278" t="s">
        <v>249</v>
      </c>
      <c r="AU219" s="278" t="s">
        <v>88</v>
      </c>
      <c r="AV219" s="14" t="s">
        <v>82</v>
      </c>
      <c r="AW219" s="14" t="s">
        <v>31</v>
      </c>
      <c r="AX219" s="14" t="s">
        <v>75</v>
      </c>
      <c r="AY219" s="278" t="s">
        <v>241</v>
      </c>
    </row>
    <row r="220" s="12" customFormat="1">
      <c r="B220" s="246"/>
      <c r="C220" s="247"/>
      <c r="D220" s="248" t="s">
        <v>249</v>
      </c>
      <c r="E220" s="249" t="s">
        <v>1</v>
      </c>
      <c r="F220" s="250" t="s">
        <v>355</v>
      </c>
      <c r="G220" s="247"/>
      <c r="H220" s="251">
        <v>1.8</v>
      </c>
      <c r="I220" s="252"/>
      <c r="J220" s="247"/>
      <c r="K220" s="247"/>
      <c r="L220" s="253"/>
      <c r="M220" s="254"/>
      <c r="N220" s="255"/>
      <c r="O220" s="255"/>
      <c r="P220" s="255"/>
      <c r="Q220" s="255"/>
      <c r="R220" s="255"/>
      <c r="S220" s="255"/>
      <c r="T220" s="256"/>
      <c r="AT220" s="257" t="s">
        <v>249</v>
      </c>
      <c r="AU220" s="257" t="s">
        <v>88</v>
      </c>
      <c r="AV220" s="12" t="s">
        <v>88</v>
      </c>
      <c r="AW220" s="12" t="s">
        <v>31</v>
      </c>
      <c r="AX220" s="12" t="s">
        <v>75</v>
      </c>
      <c r="AY220" s="257" t="s">
        <v>241</v>
      </c>
    </row>
    <row r="221" s="12" customFormat="1">
      <c r="B221" s="246"/>
      <c r="C221" s="247"/>
      <c r="D221" s="248" t="s">
        <v>249</v>
      </c>
      <c r="E221" s="249" t="s">
        <v>1</v>
      </c>
      <c r="F221" s="250" t="s">
        <v>356</v>
      </c>
      <c r="G221" s="247"/>
      <c r="H221" s="251">
        <v>7.9199999999999999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249</v>
      </c>
      <c r="AU221" s="257" t="s">
        <v>88</v>
      </c>
      <c r="AV221" s="12" t="s">
        <v>88</v>
      </c>
      <c r="AW221" s="12" t="s">
        <v>31</v>
      </c>
      <c r="AX221" s="12" t="s">
        <v>75</v>
      </c>
      <c r="AY221" s="257" t="s">
        <v>241</v>
      </c>
    </row>
    <row r="222" s="12" customFormat="1">
      <c r="B222" s="246"/>
      <c r="C222" s="247"/>
      <c r="D222" s="248" t="s">
        <v>249</v>
      </c>
      <c r="E222" s="249" t="s">
        <v>1</v>
      </c>
      <c r="F222" s="250" t="s">
        <v>357</v>
      </c>
      <c r="G222" s="247"/>
      <c r="H222" s="251">
        <v>2.5920000000000001</v>
      </c>
      <c r="I222" s="252"/>
      <c r="J222" s="247"/>
      <c r="K222" s="247"/>
      <c r="L222" s="253"/>
      <c r="M222" s="254"/>
      <c r="N222" s="255"/>
      <c r="O222" s="255"/>
      <c r="P222" s="255"/>
      <c r="Q222" s="255"/>
      <c r="R222" s="255"/>
      <c r="S222" s="255"/>
      <c r="T222" s="256"/>
      <c r="AT222" s="257" t="s">
        <v>249</v>
      </c>
      <c r="AU222" s="257" t="s">
        <v>88</v>
      </c>
      <c r="AV222" s="12" t="s">
        <v>88</v>
      </c>
      <c r="AW222" s="12" t="s">
        <v>31</v>
      </c>
      <c r="AX222" s="12" t="s">
        <v>75</v>
      </c>
      <c r="AY222" s="257" t="s">
        <v>241</v>
      </c>
    </row>
    <row r="223" s="14" customFormat="1">
      <c r="B223" s="269"/>
      <c r="C223" s="270"/>
      <c r="D223" s="248" t="s">
        <v>249</v>
      </c>
      <c r="E223" s="271" t="s">
        <v>1</v>
      </c>
      <c r="F223" s="272" t="s">
        <v>290</v>
      </c>
      <c r="G223" s="270"/>
      <c r="H223" s="271" t="s">
        <v>1</v>
      </c>
      <c r="I223" s="273"/>
      <c r="J223" s="270"/>
      <c r="K223" s="270"/>
      <c r="L223" s="274"/>
      <c r="M223" s="275"/>
      <c r="N223" s="276"/>
      <c r="O223" s="276"/>
      <c r="P223" s="276"/>
      <c r="Q223" s="276"/>
      <c r="R223" s="276"/>
      <c r="S223" s="276"/>
      <c r="T223" s="277"/>
      <c r="AT223" s="278" t="s">
        <v>249</v>
      </c>
      <c r="AU223" s="278" t="s">
        <v>88</v>
      </c>
      <c r="AV223" s="14" t="s">
        <v>82</v>
      </c>
      <c r="AW223" s="14" t="s">
        <v>31</v>
      </c>
      <c r="AX223" s="14" t="s">
        <v>75</v>
      </c>
      <c r="AY223" s="278" t="s">
        <v>241</v>
      </c>
    </row>
    <row r="224" s="12" customFormat="1">
      <c r="B224" s="246"/>
      <c r="C224" s="247"/>
      <c r="D224" s="248" t="s">
        <v>249</v>
      </c>
      <c r="E224" s="249" t="s">
        <v>1</v>
      </c>
      <c r="F224" s="250" t="s">
        <v>358</v>
      </c>
      <c r="G224" s="247"/>
      <c r="H224" s="251">
        <v>2.6699999999999999</v>
      </c>
      <c r="I224" s="252"/>
      <c r="J224" s="247"/>
      <c r="K224" s="247"/>
      <c r="L224" s="253"/>
      <c r="M224" s="254"/>
      <c r="N224" s="255"/>
      <c r="O224" s="255"/>
      <c r="P224" s="255"/>
      <c r="Q224" s="255"/>
      <c r="R224" s="255"/>
      <c r="S224" s="255"/>
      <c r="T224" s="256"/>
      <c r="AT224" s="257" t="s">
        <v>249</v>
      </c>
      <c r="AU224" s="257" t="s">
        <v>88</v>
      </c>
      <c r="AV224" s="12" t="s">
        <v>88</v>
      </c>
      <c r="AW224" s="12" t="s">
        <v>31</v>
      </c>
      <c r="AX224" s="12" t="s">
        <v>75</v>
      </c>
      <c r="AY224" s="257" t="s">
        <v>241</v>
      </c>
    </row>
    <row r="225" s="12" customFormat="1">
      <c r="B225" s="246"/>
      <c r="C225" s="247"/>
      <c r="D225" s="248" t="s">
        <v>249</v>
      </c>
      <c r="E225" s="249" t="s">
        <v>1</v>
      </c>
      <c r="F225" s="250" t="s">
        <v>359</v>
      </c>
      <c r="G225" s="247"/>
      <c r="H225" s="251">
        <v>0.45000000000000001</v>
      </c>
      <c r="I225" s="252"/>
      <c r="J225" s="247"/>
      <c r="K225" s="247"/>
      <c r="L225" s="253"/>
      <c r="M225" s="254"/>
      <c r="N225" s="255"/>
      <c r="O225" s="255"/>
      <c r="P225" s="255"/>
      <c r="Q225" s="255"/>
      <c r="R225" s="255"/>
      <c r="S225" s="255"/>
      <c r="T225" s="256"/>
      <c r="AT225" s="257" t="s">
        <v>249</v>
      </c>
      <c r="AU225" s="257" t="s">
        <v>88</v>
      </c>
      <c r="AV225" s="12" t="s">
        <v>88</v>
      </c>
      <c r="AW225" s="12" t="s">
        <v>31</v>
      </c>
      <c r="AX225" s="12" t="s">
        <v>75</v>
      </c>
      <c r="AY225" s="257" t="s">
        <v>241</v>
      </c>
    </row>
    <row r="226" s="12" customFormat="1">
      <c r="B226" s="246"/>
      <c r="C226" s="247"/>
      <c r="D226" s="248" t="s">
        <v>249</v>
      </c>
      <c r="E226" s="249" t="s">
        <v>1</v>
      </c>
      <c r="F226" s="250" t="s">
        <v>360</v>
      </c>
      <c r="G226" s="247"/>
      <c r="H226" s="251">
        <v>0.55000000000000004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249</v>
      </c>
      <c r="AU226" s="257" t="s">
        <v>88</v>
      </c>
      <c r="AV226" s="12" t="s">
        <v>88</v>
      </c>
      <c r="AW226" s="12" t="s">
        <v>31</v>
      </c>
      <c r="AX226" s="12" t="s">
        <v>75</v>
      </c>
      <c r="AY226" s="257" t="s">
        <v>241</v>
      </c>
    </row>
    <row r="227" s="13" customFormat="1">
      <c r="B227" s="258"/>
      <c r="C227" s="259"/>
      <c r="D227" s="248" t="s">
        <v>249</v>
      </c>
      <c r="E227" s="260" t="s">
        <v>1</v>
      </c>
      <c r="F227" s="261" t="s">
        <v>251</v>
      </c>
      <c r="G227" s="259"/>
      <c r="H227" s="262">
        <v>15.982000000000001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AT227" s="268" t="s">
        <v>249</v>
      </c>
      <c r="AU227" s="268" t="s">
        <v>88</v>
      </c>
      <c r="AV227" s="13" t="s">
        <v>247</v>
      </c>
      <c r="AW227" s="13" t="s">
        <v>31</v>
      </c>
      <c r="AX227" s="13" t="s">
        <v>82</v>
      </c>
      <c r="AY227" s="268" t="s">
        <v>241</v>
      </c>
    </row>
    <row r="228" s="1" customFormat="1" ht="24" customHeight="1">
      <c r="B228" s="37"/>
      <c r="C228" s="233" t="s">
        <v>7</v>
      </c>
      <c r="D228" s="233" t="s">
        <v>243</v>
      </c>
      <c r="E228" s="234" t="s">
        <v>361</v>
      </c>
      <c r="F228" s="235" t="s">
        <v>362</v>
      </c>
      <c r="G228" s="236" t="s">
        <v>143</v>
      </c>
      <c r="H228" s="237">
        <v>23.402999999999999</v>
      </c>
      <c r="I228" s="238"/>
      <c r="J228" s="239">
        <f>ROUND(I228*H228,2)</f>
        <v>0</v>
      </c>
      <c r="K228" s="235" t="s">
        <v>246</v>
      </c>
      <c r="L228" s="42"/>
      <c r="M228" s="240" t="s">
        <v>1</v>
      </c>
      <c r="N228" s="241" t="s">
        <v>41</v>
      </c>
      <c r="O228" s="85"/>
      <c r="P228" s="242">
        <f>O228*H228</f>
        <v>0</v>
      </c>
      <c r="Q228" s="242">
        <v>0</v>
      </c>
      <c r="R228" s="242">
        <f>Q228*H228</f>
        <v>0</v>
      </c>
      <c r="S228" s="242">
        <v>0</v>
      </c>
      <c r="T228" s="243">
        <f>S228*H228</f>
        <v>0</v>
      </c>
      <c r="AR228" s="244" t="s">
        <v>247</v>
      </c>
      <c r="AT228" s="244" t="s">
        <v>243</v>
      </c>
      <c r="AU228" s="244" t="s">
        <v>88</v>
      </c>
      <c r="AY228" s="16" t="s">
        <v>241</v>
      </c>
      <c r="BE228" s="245">
        <f>IF(N228="základná",J228,0)</f>
        <v>0</v>
      </c>
      <c r="BF228" s="245">
        <f>IF(N228="znížená",J228,0)</f>
        <v>0</v>
      </c>
      <c r="BG228" s="245">
        <f>IF(N228="zákl. prenesená",J228,0)</f>
        <v>0</v>
      </c>
      <c r="BH228" s="245">
        <f>IF(N228="zníž. prenesená",J228,0)</f>
        <v>0</v>
      </c>
      <c r="BI228" s="245">
        <f>IF(N228="nulová",J228,0)</f>
        <v>0</v>
      </c>
      <c r="BJ228" s="16" t="s">
        <v>88</v>
      </c>
      <c r="BK228" s="245">
        <f>ROUND(I228*H228,2)</f>
        <v>0</v>
      </c>
      <c r="BL228" s="16" t="s">
        <v>247</v>
      </c>
      <c r="BM228" s="244" t="s">
        <v>363</v>
      </c>
    </row>
    <row r="229" s="14" customFormat="1">
      <c r="B229" s="269"/>
      <c r="C229" s="270"/>
      <c r="D229" s="248" t="s">
        <v>249</v>
      </c>
      <c r="E229" s="271" t="s">
        <v>1</v>
      </c>
      <c r="F229" s="272" t="s">
        <v>345</v>
      </c>
      <c r="G229" s="270"/>
      <c r="H229" s="271" t="s">
        <v>1</v>
      </c>
      <c r="I229" s="273"/>
      <c r="J229" s="270"/>
      <c r="K229" s="270"/>
      <c r="L229" s="274"/>
      <c r="M229" s="275"/>
      <c r="N229" s="276"/>
      <c r="O229" s="276"/>
      <c r="P229" s="276"/>
      <c r="Q229" s="276"/>
      <c r="R229" s="276"/>
      <c r="S229" s="276"/>
      <c r="T229" s="277"/>
      <c r="AT229" s="278" t="s">
        <v>249</v>
      </c>
      <c r="AU229" s="278" t="s">
        <v>88</v>
      </c>
      <c r="AV229" s="14" t="s">
        <v>82</v>
      </c>
      <c r="AW229" s="14" t="s">
        <v>31</v>
      </c>
      <c r="AX229" s="14" t="s">
        <v>75</v>
      </c>
      <c r="AY229" s="278" t="s">
        <v>241</v>
      </c>
    </row>
    <row r="230" s="12" customFormat="1">
      <c r="B230" s="246"/>
      <c r="C230" s="247"/>
      <c r="D230" s="248" t="s">
        <v>249</v>
      </c>
      <c r="E230" s="249" t="s">
        <v>1</v>
      </c>
      <c r="F230" s="250" t="s">
        <v>346</v>
      </c>
      <c r="G230" s="247"/>
      <c r="H230" s="251">
        <v>23.402999999999999</v>
      </c>
      <c r="I230" s="252"/>
      <c r="J230" s="247"/>
      <c r="K230" s="247"/>
      <c r="L230" s="253"/>
      <c r="M230" s="254"/>
      <c r="N230" s="255"/>
      <c r="O230" s="255"/>
      <c r="P230" s="255"/>
      <c r="Q230" s="255"/>
      <c r="R230" s="255"/>
      <c r="S230" s="255"/>
      <c r="T230" s="256"/>
      <c r="AT230" s="257" t="s">
        <v>249</v>
      </c>
      <c r="AU230" s="257" t="s">
        <v>88</v>
      </c>
      <c r="AV230" s="12" t="s">
        <v>88</v>
      </c>
      <c r="AW230" s="12" t="s">
        <v>31</v>
      </c>
      <c r="AX230" s="12" t="s">
        <v>75</v>
      </c>
      <c r="AY230" s="257" t="s">
        <v>241</v>
      </c>
    </row>
    <row r="231" s="13" customFormat="1">
      <c r="B231" s="258"/>
      <c r="C231" s="259"/>
      <c r="D231" s="248" t="s">
        <v>249</v>
      </c>
      <c r="E231" s="260" t="s">
        <v>117</v>
      </c>
      <c r="F231" s="261" t="s">
        <v>251</v>
      </c>
      <c r="G231" s="259"/>
      <c r="H231" s="262">
        <v>23.402999999999999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AT231" s="268" t="s">
        <v>249</v>
      </c>
      <c r="AU231" s="268" t="s">
        <v>88</v>
      </c>
      <c r="AV231" s="13" t="s">
        <v>247</v>
      </c>
      <c r="AW231" s="13" t="s">
        <v>31</v>
      </c>
      <c r="AX231" s="13" t="s">
        <v>82</v>
      </c>
      <c r="AY231" s="268" t="s">
        <v>241</v>
      </c>
    </row>
    <row r="232" s="1" customFormat="1" ht="24" customHeight="1">
      <c r="B232" s="37"/>
      <c r="C232" s="279" t="s">
        <v>364</v>
      </c>
      <c r="D232" s="279" t="s">
        <v>365</v>
      </c>
      <c r="E232" s="280" t="s">
        <v>366</v>
      </c>
      <c r="F232" s="281" t="s">
        <v>367</v>
      </c>
      <c r="G232" s="282" t="s">
        <v>143</v>
      </c>
      <c r="H232" s="283">
        <v>23.402999999999999</v>
      </c>
      <c r="I232" s="284"/>
      <c r="J232" s="285">
        <f>ROUND(I232*H232,2)</f>
        <v>0</v>
      </c>
      <c r="K232" s="281" t="s">
        <v>1</v>
      </c>
      <c r="L232" s="286"/>
      <c r="M232" s="287" t="s">
        <v>1</v>
      </c>
      <c r="N232" s="288" t="s">
        <v>41</v>
      </c>
      <c r="O232" s="85"/>
      <c r="P232" s="242">
        <f>O232*H232</f>
        <v>0</v>
      </c>
      <c r="Q232" s="242">
        <v>2.3921000000000001</v>
      </c>
      <c r="R232" s="242">
        <f>Q232*H232</f>
        <v>55.982316300000001</v>
      </c>
      <c r="S232" s="242">
        <v>0</v>
      </c>
      <c r="T232" s="243">
        <f>S232*H232</f>
        <v>0</v>
      </c>
      <c r="AR232" s="244" t="s">
        <v>286</v>
      </c>
      <c r="AT232" s="244" t="s">
        <v>365</v>
      </c>
      <c r="AU232" s="244" t="s">
        <v>88</v>
      </c>
      <c r="AY232" s="16" t="s">
        <v>241</v>
      </c>
      <c r="BE232" s="245">
        <f>IF(N232="základná",J232,0)</f>
        <v>0</v>
      </c>
      <c r="BF232" s="245">
        <f>IF(N232="znížená",J232,0)</f>
        <v>0</v>
      </c>
      <c r="BG232" s="245">
        <f>IF(N232="zákl. prenesená",J232,0)</f>
        <v>0</v>
      </c>
      <c r="BH232" s="245">
        <f>IF(N232="zníž. prenesená",J232,0)</f>
        <v>0</v>
      </c>
      <c r="BI232" s="245">
        <f>IF(N232="nulová",J232,0)</f>
        <v>0</v>
      </c>
      <c r="BJ232" s="16" t="s">
        <v>88</v>
      </c>
      <c r="BK232" s="245">
        <f>ROUND(I232*H232,2)</f>
        <v>0</v>
      </c>
      <c r="BL232" s="16" t="s">
        <v>247</v>
      </c>
      <c r="BM232" s="244" t="s">
        <v>368</v>
      </c>
    </row>
    <row r="233" s="12" customFormat="1">
      <c r="B233" s="246"/>
      <c r="C233" s="247"/>
      <c r="D233" s="248" t="s">
        <v>249</v>
      </c>
      <c r="E233" s="249" t="s">
        <v>1</v>
      </c>
      <c r="F233" s="250" t="s">
        <v>117</v>
      </c>
      <c r="G233" s="247"/>
      <c r="H233" s="251">
        <v>23.402999999999999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249</v>
      </c>
      <c r="AU233" s="257" t="s">
        <v>88</v>
      </c>
      <c r="AV233" s="12" t="s">
        <v>88</v>
      </c>
      <c r="AW233" s="12" t="s">
        <v>31</v>
      </c>
      <c r="AX233" s="12" t="s">
        <v>75</v>
      </c>
      <c r="AY233" s="257" t="s">
        <v>241</v>
      </c>
    </row>
    <row r="234" s="13" customFormat="1">
      <c r="B234" s="258"/>
      <c r="C234" s="259"/>
      <c r="D234" s="248" t="s">
        <v>249</v>
      </c>
      <c r="E234" s="260" t="s">
        <v>1</v>
      </c>
      <c r="F234" s="261" t="s">
        <v>251</v>
      </c>
      <c r="G234" s="259"/>
      <c r="H234" s="262">
        <v>23.402999999999999</v>
      </c>
      <c r="I234" s="263"/>
      <c r="J234" s="259"/>
      <c r="K234" s="259"/>
      <c r="L234" s="264"/>
      <c r="M234" s="265"/>
      <c r="N234" s="266"/>
      <c r="O234" s="266"/>
      <c r="P234" s="266"/>
      <c r="Q234" s="266"/>
      <c r="R234" s="266"/>
      <c r="S234" s="266"/>
      <c r="T234" s="267"/>
      <c r="AT234" s="268" t="s">
        <v>249</v>
      </c>
      <c r="AU234" s="268" t="s">
        <v>88</v>
      </c>
      <c r="AV234" s="13" t="s">
        <v>247</v>
      </c>
      <c r="AW234" s="13" t="s">
        <v>31</v>
      </c>
      <c r="AX234" s="13" t="s">
        <v>82</v>
      </c>
      <c r="AY234" s="268" t="s">
        <v>241</v>
      </c>
    </row>
    <row r="235" s="1" customFormat="1" ht="16.5" customHeight="1">
      <c r="B235" s="37"/>
      <c r="C235" s="233" t="s">
        <v>369</v>
      </c>
      <c r="D235" s="233" t="s">
        <v>243</v>
      </c>
      <c r="E235" s="234" t="s">
        <v>370</v>
      </c>
      <c r="F235" s="235" t="s">
        <v>371</v>
      </c>
      <c r="G235" s="236" t="s">
        <v>139</v>
      </c>
      <c r="H235" s="237">
        <v>5.5380000000000003</v>
      </c>
      <c r="I235" s="238"/>
      <c r="J235" s="239">
        <f>ROUND(I235*H235,2)</f>
        <v>0</v>
      </c>
      <c r="K235" s="235" t="s">
        <v>246</v>
      </c>
      <c r="L235" s="42"/>
      <c r="M235" s="240" t="s">
        <v>1</v>
      </c>
      <c r="N235" s="241" t="s">
        <v>41</v>
      </c>
      <c r="O235" s="85"/>
      <c r="P235" s="242">
        <f>O235*H235</f>
        <v>0</v>
      </c>
      <c r="Q235" s="242">
        <v>0.00067000000000000002</v>
      </c>
      <c r="R235" s="242">
        <f>Q235*H235</f>
        <v>0.0037104600000000005</v>
      </c>
      <c r="S235" s="242">
        <v>0</v>
      </c>
      <c r="T235" s="243">
        <f>S235*H235</f>
        <v>0</v>
      </c>
      <c r="AR235" s="244" t="s">
        <v>247</v>
      </c>
      <c r="AT235" s="244" t="s">
        <v>243</v>
      </c>
      <c r="AU235" s="244" t="s">
        <v>88</v>
      </c>
      <c r="AY235" s="16" t="s">
        <v>241</v>
      </c>
      <c r="BE235" s="245">
        <f>IF(N235="základná",J235,0)</f>
        <v>0</v>
      </c>
      <c r="BF235" s="245">
        <f>IF(N235="znížená",J235,0)</f>
        <v>0</v>
      </c>
      <c r="BG235" s="245">
        <f>IF(N235="zákl. prenesená",J235,0)</f>
        <v>0</v>
      </c>
      <c r="BH235" s="245">
        <f>IF(N235="zníž. prenesená",J235,0)</f>
        <v>0</v>
      </c>
      <c r="BI235" s="245">
        <f>IF(N235="nulová",J235,0)</f>
        <v>0</v>
      </c>
      <c r="BJ235" s="16" t="s">
        <v>88</v>
      </c>
      <c r="BK235" s="245">
        <f>ROUND(I235*H235,2)</f>
        <v>0</v>
      </c>
      <c r="BL235" s="16" t="s">
        <v>247</v>
      </c>
      <c r="BM235" s="244" t="s">
        <v>372</v>
      </c>
    </row>
    <row r="236" s="14" customFormat="1">
      <c r="B236" s="269"/>
      <c r="C236" s="270"/>
      <c r="D236" s="248" t="s">
        <v>249</v>
      </c>
      <c r="E236" s="271" t="s">
        <v>1</v>
      </c>
      <c r="F236" s="272" t="s">
        <v>345</v>
      </c>
      <c r="G236" s="270"/>
      <c r="H236" s="271" t="s">
        <v>1</v>
      </c>
      <c r="I236" s="273"/>
      <c r="J236" s="270"/>
      <c r="K236" s="270"/>
      <c r="L236" s="274"/>
      <c r="M236" s="275"/>
      <c r="N236" s="276"/>
      <c r="O236" s="276"/>
      <c r="P236" s="276"/>
      <c r="Q236" s="276"/>
      <c r="R236" s="276"/>
      <c r="S236" s="276"/>
      <c r="T236" s="277"/>
      <c r="AT236" s="278" t="s">
        <v>249</v>
      </c>
      <c r="AU236" s="278" t="s">
        <v>88</v>
      </c>
      <c r="AV236" s="14" t="s">
        <v>82</v>
      </c>
      <c r="AW236" s="14" t="s">
        <v>31</v>
      </c>
      <c r="AX236" s="14" t="s">
        <v>75</v>
      </c>
      <c r="AY236" s="278" t="s">
        <v>241</v>
      </c>
    </row>
    <row r="237" s="12" customFormat="1">
      <c r="B237" s="246"/>
      <c r="C237" s="247"/>
      <c r="D237" s="248" t="s">
        <v>249</v>
      </c>
      <c r="E237" s="249" t="s">
        <v>1</v>
      </c>
      <c r="F237" s="250" t="s">
        <v>373</v>
      </c>
      <c r="G237" s="247"/>
      <c r="H237" s="251">
        <v>5.5380000000000003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249</v>
      </c>
      <c r="AU237" s="257" t="s">
        <v>88</v>
      </c>
      <c r="AV237" s="12" t="s">
        <v>88</v>
      </c>
      <c r="AW237" s="12" t="s">
        <v>31</v>
      </c>
      <c r="AX237" s="12" t="s">
        <v>75</v>
      </c>
      <c r="AY237" s="257" t="s">
        <v>241</v>
      </c>
    </row>
    <row r="238" s="13" customFormat="1">
      <c r="B238" s="258"/>
      <c r="C238" s="259"/>
      <c r="D238" s="248" t="s">
        <v>249</v>
      </c>
      <c r="E238" s="260" t="s">
        <v>153</v>
      </c>
      <c r="F238" s="261" t="s">
        <v>251</v>
      </c>
      <c r="G238" s="259"/>
      <c r="H238" s="262">
        <v>5.5380000000000003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AT238" s="268" t="s">
        <v>249</v>
      </c>
      <c r="AU238" s="268" t="s">
        <v>88</v>
      </c>
      <c r="AV238" s="13" t="s">
        <v>247</v>
      </c>
      <c r="AW238" s="13" t="s">
        <v>31</v>
      </c>
      <c r="AX238" s="13" t="s">
        <v>82</v>
      </c>
      <c r="AY238" s="268" t="s">
        <v>241</v>
      </c>
    </row>
    <row r="239" s="1" customFormat="1" ht="24" customHeight="1">
      <c r="B239" s="37"/>
      <c r="C239" s="233" t="s">
        <v>374</v>
      </c>
      <c r="D239" s="233" t="s">
        <v>243</v>
      </c>
      <c r="E239" s="234" t="s">
        <v>375</v>
      </c>
      <c r="F239" s="235" t="s">
        <v>376</v>
      </c>
      <c r="G239" s="236" t="s">
        <v>139</v>
      </c>
      <c r="H239" s="237">
        <v>5.5380000000000003</v>
      </c>
      <c r="I239" s="238"/>
      <c r="J239" s="239">
        <f>ROUND(I239*H239,2)</f>
        <v>0</v>
      </c>
      <c r="K239" s="235" t="s">
        <v>246</v>
      </c>
      <c r="L239" s="42"/>
      <c r="M239" s="240" t="s">
        <v>1</v>
      </c>
      <c r="N239" s="241" t="s">
        <v>41</v>
      </c>
      <c r="O239" s="85"/>
      <c r="P239" s="242">
        <f>O239*H239</f>
        <v>0</v>
      </c>
      <c r="Q239" s="242">
        <v>0</v>
      </c>
      <c r="R239" s="242">
        <f>Q239*H239</f>
        <v>0</v>
      </c>
      <c r="S239" s="242">
        <v>0</v>
      </c>
      <c r="T239" s="243">
        <f>S239*H239</f>
        <v>0</v>
      </c>
      <c r="AR239" s="244" t="s">
        <v>247</v>
      </c>
      <c r="AT239" s="244" t="s">
        <v>243</v>
      </c>
      <c r="AU239" s="244" t="s">
        <v>88</v>
      </c>
      <c r="AY239" s="16" t="s">
        <v>241</v>
      </c>
      <c r="BE239" s="245">
        <f>IF(N239="základná",J239,0)</f>
        <v>0</v>
      </c>
      <c r="BF239" s="245">
        <f>IF(N239="znížená",J239,0)</f>
        <v>0</v>
      </c>
      <c r="BG239" s="245">
        <f>IF(N239="zákl. prenesená",J239,0)</f>
        <v>0</v>
      </c>
      <c r="BH239" s="245">
        <f>IF(N239="zníž. prenesená",J239,0)</f>
        <v>0</v>
      </c>
      <c r="BI239" s="245">
        <f>IF(N239="nulová",J239,0)</f>
        <v>0</v>
      </c>
      <c r="BJ239" s="16" t="s">
        <v>88</v>
      </c>
      <c r="BK239" s="245">
        <f>ROUND(I239*H239,2)</f>
        <v>0</v>
      </c>
      <c r="BL239" s="16" t="s">
        <v>247</v>
      </c>
      <c r="BM239" s="244" t="s">
        <v>377</v>
      </c>
    </row>
    <row r="240" s="12" customFormat="1">
      <c r="B240" s="246"/>
      <c r="C240" s="247"/>
      <c r="D240" s="248" t="s">
        <v>249</v>
      </c>
      <c r="E240" s="249" t="s">
        <v>1</v>
      </c>
      <c r="F240" s="250" t="s">
        <v>153</v>
      </c>
      <c r="G240" s="247"/>
      <c r="H240" s="251">
        <v>5.5380000000000003</v>
      </c>
      <c r="I240" s="252"/>
      <c r="J240" s="247"/>
      <c r="K240" s="247"/>
      <c r="L240" s="253"/>
      <c r="M240" s="254"/>
      <c r="N240" s="255"/>
      <c r="O240" s="255"/>
      <c r="P240" s="255"/>
      <c r="Q240" s="255"/>
      <c r="R240" s="255"/>
      <c r="S240" s="255"/>
      <c r="T240" s="256"/>
      <c r="AT240" s="257" t="s">
        <v>249</v>
      </c>
      <c r="AU240" s="257" t="s">
        <v>88</v>
      </c>
      <c r="AV240" s="12" t="s">
        <v>88</v>
      </c>
      <c r="AW240" s="12" t="s">
        <v>31</v>
      </c>
      <c r="AX240" s="12" t="s">
        <v>75</v>
      </c>
      <c r="AY240" s="257" t="s">
        <v>241</v>
      </c>
    </row>
    <row r="241" s="13" customFormat="1">
      <c r="B241" s="258"/>
      <c r="C241" s="259"/>
      <c r="D241" s="248" t="s">
        <v>249</v>
      </c>
      <c r="E241" s="260" t="s">
        <v>1</v>
      </c>
      <c r="F241" s="261" t="s">
        <v>251</v>
      </c>
      <c r="G241" s="259"/>
      <c r="H241" s="262">
        <v>5.5380000000000003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AT241" s="268" t="s">
        <v>249</v>
      </c>
      <c r="AU241" s="268" t="s">
        <v>88</v>
      </c>
      <c r="AV241" s="13" t="s">
        <v>247</v>
      </c>
      <c r="AW241" s="13" t="s">
        <v>31</v>
      </c>
      <c r="AX241" s="13" t="s">
        <v>82</v>
      </c>
      <c r="AY241" s="268" t="s">
        <v>241</v>
      </c>
    </row>
    <row r="242" s="1" customFormat="1" ht="16.5" customHeight="1">
      <c r="B242" s="37"/>
      <c r="C242" s="233" t="s">
        <v>378</v>
      </c>
      <c r="D242" s="233" t="s">
        <v>243</v>
      </c>
      <c r="E242" s="234" t="s">
        <v>379</v>
      </c>
      <c r="F242" s="235" t="s">
        <v>380</v>
      </c>
      <c r="G242" s="236" t="s">
        <v>325</v>
      </c>
      <c r="H242" s="237">
        <v>4.681</v>
      </c>
      <c r="I242" s="238"/>
      <c r="J242" s="239">
        <f>ROUND(I242*H242,2)</f>
        <v>0</v>
      </c>
      <c r="K242" s="235" t="s">
        <v>246</v>
      </c>
      <c r="L242" s="42"/>
      <c r="M242" s="240" t="s">
        <v>1</v>
      </c>
      <c r="N242" s="241" t="s">
        <v>41</v>
      </c>
      <c r="O242" s="85"/>
      <c r="P242" s="242">
        <f>O242*H242</f>
        <v>0</v>
      </c>
      <c r="Q242" s="242">
        <v>1.01895</v>
      </c>
      <c r="R242" s="242">
        <f>Q242*H242</f>
        <v>4.7697049500000004</v>
      </c>
      <c r="S242" s="242">
        <v>0</v>
      </c>
      <c r="T242" s="243">
        <f>S242*H242</f>
        <v>0</v>
      </c>
      <c r="AR242" s="244" t="s">
        <v>247</v>
      </c>
      <c r="AT242" s="244" t="s">
        <v>243</v>
      </c>
      <c r="AU242" s="244" t="s">
        <v>88</v>
      </c>
      <c r="AY242" s="16" t="s">
        <v>241</v>
      </c>
      <c r="BE242" s="245">
        <f>IF(N242="základná",J242,0)</f>
        <v>0</v>
      </c>
      <c r="BF242" s="245">
        <f>IF(N242="znížená",J242,0)</f>
        <v>0</v>
      </c>
      <c r="BG242" s="245">
        <f>IF(N242="zákl. prenesená",J242,0)</f>
        <v>0</v>
      </c>
      <c r="BH242" s="245">
        <f>IF(N242="zníž. prenesená",J242,0)</f>
        <v>0</v>
      </c>
      <c r="BI242" s="245">
        <f>IF(N242="nulová",J242,0)</f>
        <v>0</v>
      </c>
      <c r="BJ242" s="16" t="s">
        <v>88</v>
      </c>
      <c r="BK242" s="245">
        <f>ROUND(I242*H242,2)</f>
        <v>0</v>
      </c>
      <c r="BL242" s="16" t="s">
        <v>247</v>
      </c>
      <c r="BM242" s="244" t="s">
        <v>381</v>
      </c>
    </row>
    <row r="243" s="12" customFormat="1">
      <c r="B243" s="246"/>
      <c r="C243" s="247"/>
      <c r="D243" s="248" t="s">
        <v>249</v>
      </c>
      <c r="E243" s="249" t="s">
        <v>1</v>
      </c>
      <c r="F243" s="250" t="s">
        <v>382</v>
      </c>
      <c r="G243" s="247"/>
      <c r="H243" s="251">
        <v>4.681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249</v>
      </c>
      <c r="AU243" s="257" t="s">
        <v>88</v>
      </c>
      <c r="AV243" s="12" t="s">
        <v>88</v>
      </c>
      <c r="AW243" s="12" t="s">
        <v>31</v>
      </c>
      <c r="AX243" s="12" t="s">
        <v>75</v>
      </c>
      <c r="AY243" s="257" t="s">
        <v>241</v>
      </c>
    </row>
    <row r="244" s="13" customFormat="1">
      <c r="B244" s="258"/>
      <c r="C244" s="259"/>
      <c r="D244" s="248" t="s">
        <v>249</v>
      </c>
      <c r="E244" s="260" t="s">
        <v>1</v>
      </c>
      <c r="F244" s="261" t="s">
        <v>251</v>
      </c>
      <c r="G244" s="259"/>
      <c r="H244" s="262">
        <v>4.681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AT244" s="268" t="s">
        <v>249</v>
      </c>
      <c r="AU244" s="268" t="s">
        <v>88</v>
      </c>
      <c r="AV244" s="13" t="s">
        <v>247</v>
      </c>
      <c r="AW244" s="13" t="s">
        <v>31</v>
      </c>
      <c r="AX244" s="13" t="s">
        <v>82</v>
      </c>
      <c r="AY244" s="268" t="s">
        <v>241</v>
      </c>
    </row>
    <row r="245" s="1" customFormat="1" ht="24" customHeight="1">
      <c r="B245" s="37"/>
      <c r="C245" s="233" t="s">
        <v>383</v>
      </c>
      <c r="D245" s="233" t="s">
        <v>243</v>
      </c>
      <c r="E245" s="234" t="s">
        <v>384</v>
      </c>
      <c r="F245" s="235" t="s">
        <v>385</v>
      </c>
      <c r="G245" s="236" t="s">
        <v>143</v>
      </c>
      <c r="H245" s="237">
        <v>23.509</v>
      </c>
      <c r="I245" s="238"/>
      <c r="J245" s="239">
        <f>ROUND(I245*H245,2)</f>
        <v>0</v>
      </c>
      <c r="K245" s="235" t="s">
        <v>246</v>
      </c>
      <c r="L245" s="42"/>
      <c r="M245" s="240" t="s">
        <v>1</v>
      </c>
      <c r="N245" s="241" t="s">
        <v>41</v>
      </c>
      <c r="O245" s="85"/>
      <c r="P245" s="242">
        <f>O245*H245</f>
        <v>0</v>
      </c>
      <c r="Q245" s="242">
        <v>0</v>
      </c>
      <c r="R245" s="242">
        <f>Q245*H245</f>
        <v>0</v>
      </c>
      <c r="S245" s="242">
        <v>0</v>
      </c>
      <c r="T245" s="243">
        <f>S245*H245</f>
        <v>0</v>
      </c>
      <c r="AR245" s="244" t="s">
        <v>247</v>
      </c>
      <c r="AT245" s="244" t="s">
        <v>243</v>
      </c>
      <c r="AU245" s="244" t="s">
        <v>88</v>
      </c>
      <c r="AY245" s="16" t="s">
        <v>241</v>
      </c>
      <c r="BE245" s="245">
        <f>IF(N245="základná",J245,0)</f>
        <v>0</v>
      </c>
      <c r="BF245" s="245">
        <f>IF(N245="znížená",J245,0)</f>
        <v>0</v>
      </c>
      <c r="BG245" s="245">
        <f>IF(N245="zákl. prenesená",J245,0)</f>
        <v>0</v>
      </c>
      <c r="BH245" s="245">
        <f>IF(N245="zníž. prenesená",J245,0)</f>
        <v>0</v>
      </c>
      <c r="BI245" s="245">
        <f>IF(N245="nulová",J245,0)</f>
        <v>0</v>
      </c>
      <c r="BJ245" s="16" t="s">
        <v>88</v>
      </c>
      <c r="BK245" s="245">
        <f>ROUND(I245*H245,2)</f>
        <v>0</v>
      </c>
      <c r="BL245" s="16" t="s">
        <v>247</v>
      </c>
      <c r="BM245" s="244" t="s">
        <v>386</v>
      </c>
    </row>
    <row r="246" s="14" customFormat="1">
      <c r="B246" s="269"/>
      <c r="C246" s="270"/>
      <c r="D246" s="248" t="s">
        <v>249</v>
      </c>
      <c r="E246" s="271" t="s">
        <v>1</v>
      </c>
      <c r="F246" s="272" t="s">
        <v>290</v>
      </c>
      <c r="G246" s="270"/>
      <c r="H246" s="271" t="s">
        <v>1</v>
      </c>
      <c r="I246" s="273"/>
      <c r="J246" s="270"/>
      <c r="K246" s="270"/>
      <c r="L246" s="274"/>
      <c r="M246" s="275"/>
      <c r="N246" s="276"/>
      <c r="O246" s="276"/>
      <c r="P246" s="276"/>
      <c r="Q246" s="276"/>
      <c r="R246" s="276"/>
      <c r="S246" s="276"/>
      <c r="T246" s="277"/>
      <c r="AT246" s="278" t="s">
        <v>249</v>
      </c>
      <c r="AU246" s="278" t="s">
        <v>88</v>
      </c>
      <c r="AV246" s="14" t="s">
        <v>82</v>
      </c>
      <c r="AW246" s="14" t="s">
        <v>31</v>
      </c>
      <c r="AX246" s="14" t="s">
        <v>75</v>
      </c>
      <c r="AY246" s="278" t="s">
        <v>241</v>
      </c>
    </row>
    <row r="247" s="12" customFormat="1">
      <c r="B247" s="246"/>
      <c r="C247" s="247"/>
      <c r="D247" s="248" t="s">
        <v>249</v>
      </c>
      <c r="E247" s="249" t="s">
        <v>1</v>
      </c>
      <c r="F247" s="250" t="s">
        <v>387</v>
      </c>
      <c r="G247" s="247"/>
      <c r="H247" s="251">
        <v>13.349</v>
      </c>
      <c r="I247" s="252"/>
      <c r="J247" s="247"/>
      <c r="K247" s="247"/>
      <c r="L247" s="253"/>
      <c r="M247" s="254"/>
      <c r="N247" s="255"/>
      <c r="O247" s="255"/>
      <c r="P247" s="255"/>
      <c r="Q247" s="255"/>
      <c r="R247" s="255"/>
      <c r="S247" s="255"/>
      <c r="T247" s="256"/>
      <c r="AT247" s="257" t="s">
        <v>249</v>
      </c>
      <c r="AU247" s="257" t="s">
        <v>88</v>
      </c>
      <c r="AV247" s="12" t="s">
        <v>88</v>
      </c>
      <c r="AW247" s="12" t="s">
        <v>31</v>
      </c>
      <c r="AX247" s="12" t="s">
        <v>75</v>
      </c>
      <c r="AY247" s="257" t="s">
        <v>241</v>
      </c>
    </row>
    <row r="248" s="12" customFormat="1">
      <c r="B248" s="246"/>
      <c r="C248" s="247"/>
      <c r="D248" s="248" t="s">
        <v>249</v>
      </c>
      <c r="E248" s="249" t="s">
        <v>1</v>
      </c>
      <c r="F248" s="250" t="s">
        <v>388</v>
      </c>
      <c r="G248" s="247"/>
      <c r="H248" s="251">
        <v>2.25</v>
      </c>
      <c r="I248" s="252"/>
      <c r="J248" s="247"/>
      <c r="K248" s="247"/>
      <c r="L248" s="253"/>
      <c r="M248" s="254"/>
      <c r="N248" s="255"/>
      <c r="O248" s="255"/>
      <c r="P248" s="255"/>
      <c r="Q248" s="255"/>
      <c r="R248" s="255"/>
      <c r="S248" s="255"/>
      <c r="T248" s="256"/>
      <c r="AT248" s="257" t="s">
        <v>249</v>
      </c>
      <c r="AU248" s="257" t="s">
        <v>88</v>
      </c>
      <c r="AV248" s="12" t="s">
        <v>88</v>
      </c>
      <c r="AW248" s="12" t="s">
        <v>31</v>
      </c>
      <c r="AX248" s="12" t="s">
        <v>75</v>
      </c>
      <c r="AY248" s="257" t="s">
        <v>241</v>
      </c>
    </row>
    <row r="249" s="12" customFormat="1">
      <c r="B249" s="246"/>
      <c r="C249" s="247"/>
      <c r="D249" s="248" t="s">
        <v>249</v>
      </c>
      <c r="E249" s="249" t="s">
        <v>1</v>
      </c>
      <c r="F249" s="250" t="s">
        <v>389</v>
      </c>
      <c r="G249" s="247"/>
      <c r="H249" s="251">
        <v>2.75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249</v>
      </c>
      <c r="AU249" s="257" t="s">
        <v>88</v>
      </c>
      <c r="AV249" s="12" t="s">
        <v>88</v>
      </c>
      <c r="AW249" s="12" t="s">
        <v>31</v>
      </c>
      <c r="AX249" s="12" t="s">
        <v>75</v>
      </c>
      <c r="AY249" s="257" t="s">
        <v>241</v>
      </c>
    </row>
    <row r="250" s="12" customFormat="1">
      <c r="B250" s="246"/>
      <c r="C250" s="247"/>
      <c r="D250" s="248" t="s">
        <v>249</v>
      </c>
      <c r="E250" s="249" t="s">
        <v>1</v>
      </c>
      <c r="F250" s="250" t="s">
        <v>390</v>
      </c>
      <c r="G250" s="247"/>
      <c r="H250" s="251">
        <v>0.084000000000000005</v>
      </c>
      <c r="I250" s="252"/>
      <c r="J250" s="247"/>
      <c r="K250" s="247"/>
      <c r="L250" s="253"/>
      <c r="M250" s="254"/>
      <c r="N250" s="255"/>
      <c r="O250" s="255"/>
      <c r="P250" s="255"/>
      <c r="Q250" s="255"/>
      <c r="R250" s="255"/>
      <c r="S250" s="255"/>
      <c r="T250" s="256"/>
      <c r="AT250" s="257" t="s">
        <v>249</v>
      </c>
      <c r="AU250" s="257" t="s">
        <v>88</v>
      </c>
      <c r="AV250" s="12" t="s">
        <v>88</v>
      </c>
      <c r="AW250" s="12" t="s">
        <v>31</v>
      </c>
      <c r="AX250" s="12" t="s">
        <v>75</v>
      </c>
      <c r="AY250" s="257" t="s">
        <v>241</v>
      </c>
    </row>
    <row r="251" s="12" customFormat="1">
      <c r="B251" s="246"/>
      <c r="C251" s="247"/>
      <c r="D251" s="248" t="s">
        <v>249</v>
      </c>
      <c r="E251" s="249" t="s">
        <v>1</v>
      </c>
      <c r="F251" s="250" t="s">
        <v>391</v>
      </c>
      <c r="G251" s="247"/>
      <c r="H251" s="251">
        <v>0.17999999999999999</v>
      </c>
      <c r="I251" s="252"/>
      <c r="J251" s="247"/>
      <c r="K251" s="247"/>
      <c r="L251" s="253"/>
      <c r="M251" s="254"/>
      <c r="N251" s="255"/>
      <c r="O251" s="255"/>
      <c r="P251" s="255"/>
      <c r="Q251" s="255"/>
      <c r="R251" s="255"/>
      <c r="S251" s="255"/>
      <c r="T251" s="256"/>
      <c r="AT251" s="257" t="s">
        <v>249</v>
      </c>
      <c r="AU251" s="257" t="s">
        <v>88</v>
      </c>
      <c r="AV251" s="12" t="s">
        <v>88</v>
      </c>
      <c r="AW251" s="12" t="s">
        <v>31</v>
      </c>
      <c r="AX251" s="12" t="s">
        <v>75</v>
      </c>
      <c r="AY251" s="257" t="s">
        <v>241</v>
      </c>
    </row>
    <row r="252" s="12" customFormat="1">
      <c r="B252" s="246"/>
      <c r="C252" s="247"/>
      <c r="D252" s="248" t="s">
        <v>249</v>
      </c>
      <c r="E252" s="249" t="s">
        <v>1</v>
      </c>
      <c r="F252" s="250" t="s">
        <v>392</v>
      </c>
      <c r="G252" s="247"/>
      <c r="H252" s="251">
        <v>0.13400000000000001</v>
      </c>
      <c r="I252" s="252"/>
      <c r="J252" s="247"/>
      <c r="K252" s="247"/>
      <c r="L252" s="253"/>
      <c r="M252" s="254"/>
      <c r="N252" s="255"/>
      <c r="O252" s="255"/>
      <c r="P252" s="255"/>
      <c r="Q252" s="255"/>
      <c r="R252" s="255"/>
      <c r="S252" s="255"/>
      <c r="T252" s="256"/>
      <c r="AT252" s="257" t="s">
        <v>249</v>
      </c>
      <c r="AU252" s="257" t="s">
        <v>88</v>
      </c>
      <c r="AV252" s="12" t="s">
        <v>88</v>
      </c>
      <c r="AW252" s="12" t="s">
        <v>31</v>
      </c>
      <c r="AX252" s="12" t="s">
        <v>75</v>
      </c>
      <c r="AY252" s="257" t="s">
        <v>241</v>
      </c>
    </row>
    <row r="253" s="12" customFormat="1">
      <c r="B253" s="246"/>
      <c r="C253" s="247"/>
      <c r="D253" s="248" t="s">
        <v>249</v>
      </c>
      <c r="E253" s="249" t="s">
        <v>1</v>
      </c>
      <c r="F253" s="250" t="s">
        <v>393</v>
      </c>
      <c r="G253" s="247"/>
      <c r="H253" s="251">
        <v>1.6399999999999999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249</v>
      </c>
      <c r="AU253" s="257" t="s">
        <v>88</v>
      </c>
      <c r="AV253" s="12" t="s">
        <v>88</v>
      </c>
      <c r="AW253" s="12" t="s">
        <v>31</v>
      </c>
      <c r="AX253" s="12" t="s">
        <v>75</v>
      </c>
      <c r="AY253" s="257" t="s">
        <v>241</v>
      </c>
    </row>
    <row r="254" s="12" customFormat="1">
      <c r="B254" s="246"/>
      <c r="C254" s="247"/>
      <c r="D254" s="248" t="s">
        <v>249</v>
      </c>
      <c r="E254" s="249" t="s">
        <v>1</v>
      </c>
      <c r="F254" s="250" t="s">
        <v>394</v>
      </c>
      <c r="G254" s="247"/>
      <c r="H254" s="251">
        <v>1.5580000000000001</v>
      </c>
      <c r="I254" s="252"/>
      <c r="J254" s="247"/>
      <c r="K254" s="247"/>
      <c r="L254" s="253"/>
      <c r="M254" s="254"/>
      <c r="N254" s="255"/>
      <c r="O254" s="255"/>
      <c r="P254" s="255"/>
      <c r="Q254" s="255"/>
      <c r="R254" s="255"/>
      <c r="S254" s="255"/>
      <c r="T254" s="256"/>
      <c r="AT254" s="257" t="s">
        <v>249</v>
      </c>
      <c r="AU254" s="257" t="s">
        <v>88</v>
      </c>
      <c r="AV254" s="12" t="s">
        <v>88</v>
      </c>
      <c r="AW254" s="12" t="s">
        <v>31</v>
      </c>
      <c r="AX254" s="12" t="s">
        <v>75</v>
      </c>
      <c r="AY254" s="257" t="s">
        <v>241</v>
      </c>
    </row>
    <row r="255" s="12" customFormat="1">
      <c r="B255" s="246"/>
      <c r="C255" s="247"/>
      <c r="D255" s="248" t="s">
        <v>249</v>
      </c>
      <c r="E255" s="249" t="s">
        <v>1</v>
      </c>
      <c r="F255" s="250" t="s">
        <v>395</v>
      </c>
      <c r="G255" s="247"/>
      <c r="H255" s="251">
        <v>0.52200000000000002</v>
      </c>
      <c r="I255" s="252"/>
      <c r="J255" s="247"/>
      <c r="K255" s="247"/>
      <c r="L255" s="253"/>
      <c r="M255" s="254"/>
      <c r="N255" s="255"/>
      <c r="O255" s="255"/>
      <c r="P255" s="255"/>
      <c r="Q255" s="255"/>
      <c r="R255" s="255"/>
      <c r="S255" s="255"/>
      <c r="T255" s="256"/>
      <c r="AT255" s="257" t="s">
        <v>249</v>
      </c>
      <c r="AU255" s="257" t="s">
        <v>88</v>
      </c>
      <c r="AV255" s="12" t="s">
        <v>88</v>
      </c>
      <c r="AW255" s="12" t="s">
        <v>31</v>
      </c>
      <c r="AX255" s="12" t="s">
        <v>75</v>
      </c>
      <c r="AY255" s="257" t="s">
        <v>241</v>
      </c>
    </row>
    <row r="256" s="12" customFormat="1">
      <c r="B256" s="246"/>
      <c r="C256" s="247"/>
      <c r="D256" s="248" t="s">
        <v>249</v>
      </c>
      <c r="E256" s="249" t="s">
        <v>1</v>
      </c>
      <c r="F256" s="250" t="s">
        <v>396</v>
      </c>
      <c r="G256" s="247"/>
      <c r="H256" s="251">
        <v>1.042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249</v>
      </c>
      <c r="AU256" s="257" t="s">
        <v>88</v>
      </c>
      <c r="AV256" s="12" t="s">
        <v>88</v>
      </c>
      <c r="AW256" s="12" t="s">
        <v>31</v>
      </c>
      <c r="AX256" s="12" t="s">
        <v>75</v>
      </c>
      <c r="AY256" s="257" t="s">
        <v>241</v>
      </c>
    </row>
    <row r="257" s="13" customFormat="1">
      <c r="B257" s="258"/>
      <c r="C257" s="259"/>
      <c r="D257" s="248" t="s">
        <v>249</v>
      </c>
      <c r="E257" s="260" t="s">
        <v>162</v>
      </c>
      <c r="F257" s="261" t="s">
        <v>251</v>
      </c>
      <c r="G257" s="259"/>
      <c r="H257" s="262">
        <v>23.509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AT257" s="268" t="s">
        <v>249</v>
      </c>
      <c r="AU257" s="268" t="s">
        <v>88</v>
      </c>
      <c r="AV257" s="13" t="s">
        <v>247</v>
      </c>
      <c r="AW257" s="13" t="s">
        <v>31</v>
      </c>
      <c r="AX257" s="13" t="s">
        <v>82</v>
      </c>
      <c r="AY257" s="268" t="s">
        <v>241</v>
      </c>
    </row>
    <row r="258" s="1" customFormat="1" ht="24" customHeight="1">
      <c r="B258" s="37"/>
      <c r="C258" s="279" t="s">
        <v>397</v>
      </c>
      <c r="D258" s="279" t="s">
        <v>365</v>
      </c>
      <c r="E258" s="280" t="s">
        <v>366</v>
      </c>
      <c r="F258" s="281" t="s">
        <v>367</v>
      </c>
      <c r="G258" s="282" t="s">
        <v>143</v>
      </c>
      <c r="H258" s="283">
        <v>23.509</v>
      </c>
      <c r="I258" s="284"/>
      <c r="J258" s="285">
        <f>ROUND(I258*H258,2)</f>
        <v>0</v>
      </c>
      <c r="K258" s="281" t="s">
        <v>1</v>
      </c>
      <c r="L258" s="286"/>
      <c r="M258" s="287" t="s">
        <v>1</v>
      </c>
      <c r="N258" s="288" t="s">
        <v>41</v>
      </c>
      <c r="O258" s="85"/>
      <c r="P258" s="242">
        <f>O258*H258</f>
        <v>0</v>
      </c>
      <c r="Q258" s="242">
        <v>2.3921000000000001</v>
      </c>
      <c r="R258" s="242">
        <f>Q258*H258</f>
        <v>56.235878900000003</v>
      </c>
      <c r="S258" s="242">
        <v>0</v>
      </c>
      <c r="T258" s="243">
        <f>S258*H258</f>
        <v>0</v>
      </c>
      <c r="AR258" s="244" t="s">
        <v>286</v>
      </c>
      <c r="AT258" s="244" t="s">
        <v>365</v>
      </c>
      <c r="AU258" s="244" t="s">
        <v>88</v>
      </c>
      <c r="AY258" s="16" t="s">
        <v>241</v>
      </c>
      <c r="BE258" s="245">
        <f>IF(N258="základná",J258,0)</f>
        <v>0</v>
      </c>
      <c r="BF258" s="245">
        <f>IF(N258="znížená",J258,0)</f>
        <v>0</v>
      </c>
      <c r="BG258" s="245">
        <f>IF(N258="zákl. prenesená",J258,0)</f>
        <v>0</v>
      </c>
      <c r="BH258" s="245">
        <f>IF(N258="zníž. prenesená",J258,0)</f>
        <v>0</v>
      </c>
      <c r="BI258" s="245">
        <f>IF(N258="nulová",J258,0)</f>
        <v>0</v>
      </c>
      <c r="BJ258" s="16" t="s">
        <v>88</v>
      </c>
      <c r="BK258" s="245">
        <f>ROUND(I258*H258,2)</f>
        <v>0</v>
      </c>
      <c r="BL258" s="16" t="s">
        <v>247</v>
      </c>
      <c r="BM258" s="244" t="s">
        <v>398</v>
      </c>
    </row>
    <row r="259" s="12" customFormat="1">
      <c r="B259" s="246"/>
      <c r="C259" s="247"/>
      <c r="D259" s="248" t="s">
        <v>249</v>
      </c>
      <c r="E259" s="249" t="s">
        <v>1</v>
      </c>
      <c r="F259" s="250" t="s">
        <v>162</v>
      </c>
      <c r="G259" s="247"/>
      <c r="H259" s="251">
        <v>23.509</v>
      </c>
      <c r="I259" s="252"/>
      <c r="J259" s="247"/>
      <c r="K259" s="247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249</v>
      </c>
      <c r="AU259" s="257" t="s">
        <v>88</v>
      </c>
      <c r="AV259" s="12" t="s">
        <v>88</v>
      </c>
      <c r="AW259" s="12" t="s">
        <v>31</v>
      </c>
      <c r="AX259" s="12" t="s">
        <v>75</v>
      </c>
      <c r="AY259" s="257" t="s">
        <v>241</v>
      </c>
    </row>
    <row r="260" s="13" customFormat="1">
      <c r="B260" s="258"/>
      <c r="C260" s="259"/>
      <c r="D260" s="248" t="s">
        <v>249</v>
      </c>
      <c r="E260" s="260" t="s">
        <v>1</v>
      </c>
      <c r="F260" s="261" t="s">
        <v>251</v>
      </c>
      <c r="G260" s="259"/>
      <c r="H260" s="262">
        <v>23.509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AT260" s="268" t="s">
        <v>249</v>
      </c>
      <c r="AU260" s="268" t="s">
        <v>88</v>
      </c>
      <c r="AV260" s="13" t="s">
        <v>247</v>
      </c>
      <c r="AW260" s="13" t="s">
        <v>31</v>
      </c>
      <c r="AX260" s="13" t="s">
        <v>82</v>
      </c>
      <c r="AY260" s="268" t="s">
        <v>241</v>
      </c>
    </row>
    <row r="261" s="1" customFormat="1" ht="16.5" customHeight="1">
      <c r="B261" s="37"/>
      <c r="C261" s="233" t="s">
        <v>399</v>
      </c>
      <c r="D261" s="233" t="s">
        <v>243</v>
      </c>
      <c r="E261" s="234" t="s">
        <v>400</v>
      </c>
      <c r="F261" s="235" t="s">
        <v>401</v>
      </c>
      <c r="G261" s="236" t="s">
        <v>139</v>
      </c>
      <c r="H261" s="237">
        <v>21.576000000000001</v>
      </c>
      <c r="I261" s="238"/>
      <c r="J261" s="239">
        <f>ROUND(I261*H261,2)</f>
        <v>0</v>
      </c>
      <c r="K261" s="235" t="s">
        <v>246</v>
      </c>
      <c r="L261" s="42"/>
      <c r="M261" s="240" t="s">
        <v>1</v>
      </c>
      <c r="N261" s="241" t="s">
        <v>41</v>
      </c>
      <c r="O261" s="85"/>
      <c r="P261" s="242">
        <f>O261*H261</f>
        <v>0</v>
      </c>
      <c r="Q261" s="242">
        <v>0.00067000000000000002</v>
      </c>
      <c r="R261" s="242">
        <f>Q261*H261</f>
        <v>0.014455920000000001</v>
      </c>
      <c r="S261" s="242">
        <v>0</v>
      </c>
      <c r="T261" s="243">
        <f>S261*H261</f>
        <v>0</v>
      </c>
      <c r="AR261" s="244" t="s">
        <v>247</v>
      </c>
      <c r="AT261" s="244" t="s">
        <v>243</v>
      </c>
      <c r="AU261" s="244" t="s">
        <v>88</v>
      </c>
      <c r="AY261" s="16" t="s">
        <v>241</v>
      </c>
      <c r="BE261" s="245">
        <f>IF(N261="základná",J261,0)</f>
        <v>0</v>
      </c>
      <c r="BF261" s="245">
        <f>IF(N261="znížená",J261,0)</f>
        <v>0</v>
      </c>
      <c r="BG261" s="245">
        <f>IF(N261="zákl. prenesená",J261,0)</f>
        <v>0</v>
      </c>
      <c r="BH261" s="245">
        <f>IF(N261="zníž. prenesená",J261,0)</f>
        <v>0</v>
      </c>
      <c r="BI261" s="245">
        <f>IF(N261="nulová",J261,0)</f>
        <v>0</v>
      </c>
      <c r="BJ261" s="16" t="s">
        <v>88</v>
      </c>
      <c r="BK261" s="245">
        <f>ROUND(I261*H261,2)</f>
        <v>0</v>
      </c>
      <c r="BL261" s="16" t="s">
        <v>247</v>
      </c>
      <c r="BM261" s="244" t="s">
        <v>402</v>
      </c>
    </row>
    <row r="262" s="14" customFormat="1">
      <c r="B262" s="269"/>
      <c r="C262" s="270"/>
      <c r="D262" s="248" t="s">
        <v>249</v>
      </c>
      <c r="E262" s="271" t="s">
        <v>1</v>
      </c>
      <c r="F262" s="272" t="s">
        <v>290</v>
      </c>
      <c r="G262" s="270"/>
      <c r="H262" s="271" t="s">
        <v>1</v>
      </c>
      <c r="I262" s="273"/>
      <c r="J262" s="270"/>
      <c r="K262" s="270"/>
      <c r="L262" s="274"/>
      <c r="M262" s="275"/>
      <c r="N262" s="276"/>
      <c r="O262" s="276"/>
      <c r="P262" s="276"/>
      <c r="Q262" s="276"/>
      <c r="R262" s="276"/>
      <c r="S262" s="276"/>
      <c r="T262" s="277"/>
      <c r="AT262" s="278" t="s">
        <v>249</v>
      </c>
      <c r="AU262" s="278" t="s">
        <v>88</v>
      </c>
      <c r="AV262" s="14" t="s">
        <v>82</v>
      </c>
      <c r="AW262" s="14" t="s">
        <v>31</v>
      </c>
      <c r="AX262" s="14" t="s">
        <v>75</v>
      </c>
      <c r="AY262" s="278" t="s">
        <v>241</v>
      </c>
    </row>
    <row r="263" s="12" customFormat="1">
      <c r="B263" s="246"/>
      <c r="C263" s="247"/>
      <c r="D263" s="248" t="s">
        <v>249</v>
      </c>
      <c r="E263" s="249" t="s">
        <v>1</v>
      </c>
      <c r="F263" s="250" t="s">
        <v>403</v>
      </c>
      <c r="G263" s="247"/>
      <c r="H263" s="251">
        <v>21.576000000000001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249</v>
      </c>
      <c r="AU263" s="257" t="s">
        <v>88</v>
      </c>
      <c r="AV263" s="12" t="s">
        <v>88</v>
      </c>
      <c r="AW263" s="12" t="s">
        <v>31</v>
      </c>
      <c r="AX263" s="12" t="s">
        <v>75</v>
      </c>
      <c r="AY263" s="257" t="s">
        <v>241</v>
      </c>
    </row>
    <row r="264" s="13" customFormat="1">
      <c r="B264" s="258"/>
      <c r="C264" s="259"/>
      <c r="D264" s="248" t="s">
        <v>249</v>
      </c>
      <c r="E264" s="260" t="s">
        <v>165</v>
      </c>
      <c r="F264" s="261" t="s">
        <v>251</v>
      </c>
      <c r="G264" s="259"/>
      <c r="H264" s="262">
        <v>21.576000000000001</v>
      </c>
      <c r="I264" s="263"/>
      <c r="J264" s="259"/>
      <c r="K264" s="259"/>
      <c r="L264" s="264"/>
      <c r="M264" s="265"/>
      <c r="N264" s="266"/>
      <c r="O264" s="266"/>
      <c r="P264" s="266"/>
      <c r="Q264" s="266"/>
      <c r="R264" s="266"/>
      <c r="S264" s="266"/>
      <c r="T264" s="267"/>
      <c r="AT264" s="268" t="s">
        <v>249</v>
      </c>
      <c r="AU264" s="268" t="s">
        <v>88</v>
      </c>
      <c r="AV264" s="13" t="s">
        <v>247</v>
      </c>
      <c r="AW264" s="13" t="s">
        <v>31</v>
      </c>
      <c r="AX264" s="13" t="s">
        <v>82</v>
      </c>
      <c r="AY264" s="268" t="s">
        <v>241</v>
      </c>
    </row>
    <row r="265" s="1" customFormat="1" ht="16.5" customHeight="1">
      <c r="B265" s="37"/>
      <c r="C265" s="233" t="s">
        <v>404</v>
      </c>
      <c r="D265" s="233" t="s">
        <v>243</v>
      </c>
      <c r="E265" s="234" t="s">
        <v>405</v>
      </c>
      <c r="F265" s="235" t="s">
        <v>406</v>
      </c>
      <c r="G265" s="236" t="s">
        <v>139</v>
      </c>
      <c r="H265" s="237">
        <v>21.576000000000001</v>
      </c>
      <c r="I265" s="238"/>
      <c r="J265" s="239">
        <f>ROUND(I265*H265,2)</f>
        <v>0</v>
      </c>
      <c r="K265" s="235" t="s">
        <v>246</v>
      </c>
      <c r="L265" s="42"/>
      <c r="M265" s="240" t="s">
        <v>1</v>
      </c>
      <c r="N265" s="241" t="s">
        <v>41</v>
      </c>
      <c r="O265" s="85"/>
      <c r="P265" s="242">
        <f>O265*H265</f>
        <v>0</v>
      </c>
      <c r="Q265" s="242">
        <v>0</v>
      </c>
      <c r="R265" s="242">
        <f>Q265*H265</f>
        <v>0</v>
      </c>
      <c r="S265" s="242">
        <v>0</v>
      </c>
      <c r="T265" s="243">
        <f>S265*H265</f>
        <v>0</v>
      </c>
      <c r="AR265" s="244" t="s">
        <v>247</v>
      </c>
      <c r="AT265" s="244" t="s">
        <v>243</v>
      </c>
      <c r="AU265" s="244" t="s">
        <v>88</v>
      </c>
      <c r="AY265" s="16" t="s">
        <v>241</v>
      </c>
      <c r="BE265" s="245">
        <f>IF(N265="základná",J265,0)</f>
        <v>0</v>
      </c>
      <c r="BF265" s="245">
        <f>IF(N265="znížená",J265,0)</f>
        <v>0</v>
      </c>
      <c r="BG265" s="245">
        <f>IF(N265="zákl. prenesená",J265,0)</f>
        <v>0</v>
      </c>
      <c r="BH265" s="245">
        <f>IF(N265="zníž. prenesená",J265,0)</f>
        <v>0</v>
      </c>
      <c r="BI265" s="245">
        <f>IF(N265="nulová",J265,0)</f>
        <v>0</v>
      </c>
      <c r="BJ265" s="16" t="s">
        <v>88</v>
      </c>
      <c r="BK265" s="245">
        <f>ROUND(I265*H265,2)</f>
        <v>0</v>
      </c>
      <c r="BL265" s="16" t="s">
        <v>247</v>
      </c>
      <c r="BM265" s="244" t="s">
        <v>407</v>
      </c>
    </row>
    <row r="266" s="12" customFormat="1">
      <c r="B266" s="246"/>
      <c r="C266" s="247"/>
      <c r="D266" s="248" t="s">
        <v>249</v>
      </c>
      <c r="E266" s="249" t="s">
        <v>1</v>
      </c>
      <c r="F266" s="250" t="s">
        <v>165</v>
      </c>
      <c r="G266" s="247"/>
      <c r="H266" s="251">
        <v>21.576000000000001</v>
      </c>
      <c r="I266" s="252"/>
      <c r="J266" s="247"/>
      <c r="K266" s="247"/>
      <c r="L266" s="253"/>
      <c r="M266" s="254"/>
      <c r="N266" s="255"/>
      <c r="O266" s="255"/>
      <c r="P266" s="255"/>
      <c r="Q266" s="255"/>
      <c r="R266" s="255"/>
      <c r="S266" s="255"/>
      <c r="T266" s="256"/>
      <c r="AT266" s="257" t="s">
        <v>249</v>
      </c>
      <c r="AU266" s="257" t="s">
        <v>88</v>
      </c>
      <c r="AV266" s="12" t="s">
        <v>88</v>
      </c>
      <c r="AW266" s="12" t="s">
        <v>31</v>
      </c>
      <c r="AX266" s="12" t="s">
        <v>75</v>
      </c>
      <c r="AY266" s="257" t="s">
        <v>241</v>
      </c>
    </row>
    <row r="267" s="13" customFormat="1">
      <c r="B267" s="258"/>
      <c r="C267" s="259"/>
      <c r="D267" s="248" t="s">
        <v>249</v>
      </c>
      <c r="E267" s="260" t="s">
        <v>1</v>
      </c>
      <c r="F267" s="261" t="s">
        <v>251</v>
      </c>
      <c r="G267" s="259"/>
      <c r="H267" s="262">
        <v>21.576000000000001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AT267" s="268" t="s">
        <v>249</v>
      </c>
      <c r="AU267" s="268" t="s">
        <v>88</v>
      </c>
      <c r="AV267" s="13" t="s">
        <v>247</v>
      </c>
      <c r="AW267" s="13" t="s">
        <v>31</v>
      </c>
      <c r="AX267" s="13" t="s">
        <v>82</v>
      </c>
      <c r="AY267" s="268" t="s">
        <v>241</v>
      </c>
    </row>
    <row r="268" s="1" customFormat="1" ht="16.5" customHeight="1">
      <c r="B268" s="37"/>
      <c r="C268" s="233" t="s">
        <v>408</v>
      </c>
      <c r="D268" s="233" t="s">
        <v>243</v>
      </c>
      <c r="E268" s="234" t="s">
        <v>409</v>
      </c>
      <c r="F268" s="235" t="s">
        <v>410</v>
      </c>
      <c r="G268" s="236" t="s">
        <v>325</v>
      </c>
      <c r="H268" s="237">
        <v>2.351</v>
      </c>
      <c r="I268" s="238"/>
      <c r="J268" s="239">
        <f>ROUND(I268*H268,2)</f>
        <v>0</v>
      </c>
      <c r="K268" s="235" t="s">
        <v>246</v>
      </c>
      <c r="L268" s="42"/>
      <c r="M268" s="240" t="s">
        <v>1</v>
      </c>
      <c r="N268" s="241" t="s">
        <v>41</v>
      </c>
      <c r="O268" s="85"/>
      <c r="P268" s="242">
        <f>O268*H268</f>
        <v>0</v>
      </c>
      <c r="Q268" s="242">
        <v>1.01895</v>
      </c>
      <c r="R268" s="242">
        <f>Q268*H268</f>
        <v>2.3955514500000001</v>
      </c>
      <c r="S268" s="242">
        <v>0</v>
      </c>
      <c r="T268" s="243">
        <f>S268*H268</f>
        <v>0</v>
      </c>
      <c r="AR268" s="244" t="s">
        <v>247</v>
      </c>
      <c r="AT268" s="244" t="s">
        <v>243</v>
      </c>
      <c r="AU268" s="244" t="s">
        <v>88</v>
      </c>
      <c r="AY268" s="16" t="s">
        <v>241</v>
      </c>
      <c r="BE268" s="245">
        <f>IF(N268="základná",J268,0)</f>
        <v>0</v>
      </c>
      <c r="BF268" s="245">
        <f>IF(N268="znížená",J268,0)</f>
        <v>0</v>
      </c>
      <c r="BG268" s="245">
        <f>IF(N268="zákl. prenesená",J268,0)</f>
        <v>0</v>
      </c>
      <c r="BH268" s="245">
        <f>IF(N268="zníž. prenesená",J268,0)</f>
        <v>0</v>
      </c>
      <c r="BI268" s="245">
        <f>IF(N268="nulová",J268,0)</f>
        <v>0</v>
      </c>
      <c r="BJ268" s="16" t="s">
        <v>88</v>
      </c>
      <c r="BK268" s="245">
        <f>ROUND(I268*H268,2)</f>
        <v>0</v>
      </c>
      <c r="BL268" s="16" t="s">
        <v>247</v>
      </c>
      <c r="BM268" s="244" t="s">
        <v>411</v>
      </c>
    </row>
    <row r="269" s="12" customFormat="1">
      <c r="B269" s="246"/>
      <c r="C269" s="247"/>
      <c r="D269" s="248" t="s">
        <v>249</v>
      </c>
      <c r="E269" s="249" t="s">
        <v>1</v>
      </c>
      <c r="F269" s="250" t="s">
        <v>412</v>
      </c>
      <c r="G269" s="247"/>
      <c r="H269" s="251">
        <v>2.351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249</v>
      </c>
      <c r="AU269" s="257" t="s">
        <v>88</v>
      </c>
      <c r="AV269" s="12" t="s">
        <v>88</v>
      </c>
      <c r="AW269" s="12" t="s">
        <v>31</v>
      </c>
      <c r="AX269" s="12" t="s">
        <v>75</v>
      </c>
      <c r="AY269" s="257" t="s">
        <v>241</v>
      </c>
    </row>
    <row r="270" s="13" customFormat="1">
      <c r="B270" s="258"/>
      <c r="C270" s="259"/>
      <c r="D270" s="248" t="s">
        <v>249</v>
      </c>
      <c r="E270" s="260" t="s">
        <v>1</v>
      </c>
      <c r="F270" s="261" t="s">
        <v>251</v>
      </c>
      <c r="G270" s="259"/>
      <c r="H270" s="262">
        <v>2.351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AT270" s="268" t="s">
        <v>249</v>
      </c>
      <c r="AU270" s="268" t="s">
        <v>88</v>
      </c>
      <c r="AV270" s="13" t="s">
        <v>247</v>
      </c>
      <c r="AW270" s="13" t="s">
        <v>31</v>
      </c>
      <c r="AX270" s="13" t="s">
        <v>82</v>
      </c>
      <c r="AY270" s="268" t="s">
        <v>241</v>
      </c>
    </row>
    <row r="271" s="1" customFormat="1" ht="24" customHeight="1">
      <c r="B271" s="37"/>
      <c r="C271" s="233" t="s">
        <v>413</v>
      </c>
      <c r="D271" s="233" t="s">
        <v>243</v>
      </c>
      <c r="E271" s="234" t="s">
        <v>414</v>
      </c>
      <c r="F271" s="235" t="s">
        <v>415</v>
      </c>
      <c r="G271" s="236" t="s">
        <v>143</v>
      </c>
      <c r="H271" s="237">
        <v>12.888</v>
      </c>
      <c r="I271" s="238"/>
      <c r="J271" s="239">
        <f>ROUND(I271*H271,2)</f>
        <v>0</v>
      </c>
      <c r="K271" s="235" t="s">
        <v>246</v>
      </c>
      <c r="L271" s="42"/>
      <c r="M271" s="240" t="s">
        <v>1</v>
      </c>
      <c r="N271" s="241" t="s">
        <v>41</v>
      </c>
      <c r="O271" s="85"/>
      <c r="P271" s="242">
        <f>O271*H271</f>
        <v>0</v>
      </c>
      <c r="Q271" s="242">
        <v>0</v>
      </c>
      <c r="R271" s="242">
        <f>Q271*H271</f>
        <v>0</v>
      </c>
      <c r="S271" s="242">
        <v>0</v>
      </c>
      <c r="T271" s="243">
        <f>S271*H271</f>
        <v>0</v>
      </c>
      <c r="AR271" s="244" t="s">
        <v>247</v>
      </c>
      <c r="AT271" s="244" t="s">
        <v>243</v>
      </c>
      <c r="AU271" s="244" t="s">
        <v>88</v>
      </c>
      <c r="AY271" s="16" t="s">
        <v>241</v>
      </c>
      <c r="BE271" s="245">
        <f>IF(N271="základná",J271,0)</f>
        <v>0</v>
      </c>
      <c r="BF271" s="245">
        <f>IF(N271="znížená",J271,0)</f>
        <v>0</v>
      </c>
      <c r="BG271" s="245">
        <f>IF(N271="zákl. prenesená",J271,0)</f>
        <v>0</v>
      </c>
      <c r="BH271" s="245">
        <f>IF(N271="zníž. prenesená",J271,0)</f>
        <v>0</v>
      </c>
      <c r="BI271" s="245">
        <f>IF(N271="nulová",J271,0)</f>
        <v>0</v>
      </c>
      <c r="BJ271" s="16" t="s">
        <v>88</v>
      </c>
      <c r="BK271" s="245">
        <f>ROUND(I271*H271,2)</f>
        <v>0</v>
      </c>
      <c r="BL271" s="16" t="s">
        <v>247</v>
      </c>
      <c r="BM271" s="244" t="s">
        <v>416</v>
      </c>
    </row>
    <row r="272" s="14" customFormat="1">
      <c r="B272" s="269"/>
      <c r="C272" s="270"/>
      <c r="D272" s="248" t="s">
        <v>249</v>
      </c>
      <c r="E272" s="271" t="s">
        <v>1</v>
      </c>
      <c r="F272" s="272" t="s">
        <v>269</v>
      </c>
      <c r="G272" s="270"/>
      <c r="H272" s="271" t="s">
        <v>1</v>
      </c>
      <c r="I272" s="273"/>
      <c r="J272" s="270"/>
      <c r="K272" s="270"/>
      <c r="L272" s="274"/>
      <c r="M272" s="275"/>
      <c r="N272" s="276"/>
      <c r="O272" s="276"/>
      <c r="P272" s="276"/>
      <c r="Q272" s="276"/>
      <c r="R272" s="276"/>
      <c r="S272" s="276"/>
      <c r="T272" s="277"/>
      <c r="AT272" s="278" t="s">
        <v>249</v>
      </c>
      <c r="AU272" s="278" t="s">
        <v>88</v>
      </c>
      <c r="AV272" s="14" t="s">
        <v>82</v>
      </c>
      <c r="AW272" s="14" t="s">
        <v>31</v>
      </c>
      <c r="AX272" s="14" t="s">
        <v>75</v>
      </c>
      <c r="AY272" s="278" t="s">
        <v>241</v>
      </c>
    </row>
    <row r="273" s="12" customFormat="1">
      <c r="B273" s="246"/>
      <c r="C273" s="247"/>
      <c r="D273" s="248" t="s">
        <v>249</v>
      </c>
      <c r="E273" s="249" t="s">
        <v>1</v>
      </c>
      <c r="F273" s="250" t="s">
        <v>417</v>
      </c>
      <c r="G273" s="247"/>
      <c r="H273" s="251">
        <v>9</v>
      </c>
      <c r="I273" s="252"/>
      <c r="J273" s="247"/>
      <c r="K273" s="247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249</v>
      </c>
      <c r="AU273" s="257" t="s">
        <v>88</v>
      </c>
      <c r="AV273" s="12" t="s">
        <v>88</v>
      </c>
      <c r="AW273" s="12" t="s">
        <v>31</v>
      </c>
      <c r="AX273" s="12" t="s">
        <v>75</v>
      </c>
      <c r="AY273" s="257" t="s">
        <v>241</v>
      </c>
    </row>
    <row r="274" s="12" customFormat="1">
      <c r="B274" s="246"/>
      <c r="C274" s="247"/>
      <c r="D274" s="248" t="s">
        <v>249</v>
      </c>
      <c r="E274" s="249" t="s">
        <v>1</v>
      </c>
      <c r="F274" s="250" t="s">
        <v>418</v>
      </c>
      <c r="G274" s="247"/>
      <c r="H274" s="251">
        <v>1.944</v>
      </c>
      <c r="I274" s="252"/>
      <c r="J274" s="247"/>
      <c r="K274" s="247"/>
      <c r="L274" s="253"/>
      <c r="M274" s="254"/>
      <c r="N274" s="255"/>
      <c r="O274" s="255"/>
      <c r="P274" s="255"/>
      <c r="Q274" s="255"/>
      <c r="R274" s="255"/>
      <c r="S274" s="255"/>
      <c r="T274" s="256"/>
      <c r="AT274" s="257" t="s">
        <v>249</v>
      </c>
      <c r="AU274" s="257" t="s">
        <v>88</v>
      </c>
      <c r="AV274" s="12" t="s">
        <v>88</v>
      </c>
      <c r="AW274" s="12" t="s">
        <v>31</v>
      </c>
      <c r="AX274" s="12" t="s">
        <v>75</v>
      </c>
      <c r="AY274" s="257" t="s">
        <v>241</v>
      </c>
    </row>
    <row r="275" s="12" customFormat="1">
      <c r="B275" s="246"/>
      <c r="C275" s="247"/>
      <c r="D275" s="248" t="s">
        <v>249</v>
      </c>
      <c r="E275" s="249" t="s">
        <v>1</v>
      </c>
      <c r="F275" s="250" t="s">
        <v>418</v>
      </c>
      <c r="G275" s="247"/>
      <c r="H275" s="251">
        <v>1.944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AT275" s="257" t="s">
        <v>249</v>
      </c>
      <c r="AU275" s="257" t="s">
        <v>88</v>
      </c>
      <c r="AV275" s="12" t="s">
        <v>88</v>
      </c>
      <c r="AW275" s="12" t="s">
        <v>31</v>
      </c>
      <c r="AX275" s="12" t="s">
        <v>75</v>
      </c>
      <c r="AY275" s="257" t="s">
        <v>241</v>
      </c>
    </row>
    <row r="276" s="13" customFormat="1">
      <c r="B276" s="258"/>
      <c r="C276" s="259"/>
      <c r="D276" s="248" t="s">
        <v>249</v>
      </c>
      <c r="E276" s="260" t="s">
        <v>168</v>
      </c>
      <c r="F276" s="261" t="s">
        <v>251</v>
      </c>
      <c r="G276" s="259"/>
      <c r="H276" s="262">
        <v>12.888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AT276" s="268" t="s">
        <v>249</v>
      </c>
      <c r="AU276" s="268" t="s">
        <v>88</v>
      </c>
      <c r="AV276" s="13" t="s">
        <v>247</v>
      </c>
      <c r="AW276" s="13" t="s">
        <v>31</v>
      </c>
      <c r="AX276" s="13" t="s">
        <v>82</v>
      </c>
      <c r="AY276" s="268" t="s">
        <v>241</v>
      </c>
    </row>
    <row r="277" s="1" customFormat="1" ht="24" customHeight="1">
      <c r="B277" s="37"/>
      <c r="C277" s="279" t="s">
        <v>419</v>
      </c>
      <c r="D277" s="279" t="s">
        <v>365</v>
      </c>
      <c r="E277" s="280" t="s">
        <v>366</v>
      </c>
      <c r="F277" s="281" t="s">
        <v>367</v>
      </c>
      <c r="G277" s="282" t="s">
        <v>143</v>
      </c>
      <c r="H277" s="283">
        <v>12.888</v>
      </c>
      <c r="I277" s="284"/>
      <c r="J277" s="285">
        <f>ROUND(I277*H277,2)</f>
        <v>0</v>
      </c>
      <c r="K277" s="281" t="s">
        <v>1</v>
      </c>
      <c r="L277" s="286"/>
      <c r="M277" s="287" t="s">
        <v>1</v>
      </c>
      <c r="N277" s="288" t="s">
        <v>41</v>
      </c>
      <c r="O277" s="85"/>
      <c r="P277" s="242">
        <f>O277*H277</f>
        <v>0</v>
      </c>
      <c r="Q277" s="242">
        <v>2.3921000000000001</v>
      </c>
      <c r="R277" s="242">
        <f>Q277*H277</f>
        <v>30.8293848</v>
      </c>
      <c r="S277" s="242">
        <v>0</v>
      </c>
      <c r="T277" s="243">
        <f>S277*H277</f>
        <v>0</v>
      </c>
      <c r="AR277" s="244" t="s">
        <v>286</v>
      </c>
      <c r="AT277" s="244" t="s">
        <v>365</v>
      </c>
      <c r="AU277" s="244" t="s">
        <v>88</v>
      </c>
      <c r="AY277" s="16" t="s">
        <v>241</v>
      </c>
      <c r="BE277" s="245">
        <f>IF(N277="základná",J277,0)</f>
        <v>0</v>
      </c>
      <c r="BF277" s="245">
        <f>IF(N277="znížená",J277,0)</f>
        <v>0</v>
      </c>
      <c r="BG277" s="245">
        <f>IF(N277="zákl. prenesená",J277,0)</f>
        <v>0</v>
      </c>
      <c r="BH277" s="245">
        <f>IF(N277="zníž. prenesená",J277,0)</f>
        <v>0</v>
      </c>
      <c r="BI277" s="245">
        <f>IF(N277="nulová",J277,0)</f>
        <v>0</v>
      </c>
      <c r="BJ277" s="16" t="s">
        <v>88</v>
      </c>
      <c r="BK277" s="245">
        <f>ROUND(I277*H277,2)</f>
        <v>0</v>
      </c>
      <c r="BL277" s="16" t="s">
        <v>247</v>
      </c>
      <c r="BM277" s="244" t="s">
        <v>420</v>
      </c>
    </row>
    <row r="278" s="12" customFormat="1">
      <c r="B278" s="246"/>
      <c r="C278" s="247"/>
      <c r="D278" s="248" t="s">
        <v>249</v>
      </c>
      <c r="E278" s="249" t="s">
        <v>1</v>
      </c>
      <c r="F278" s="250" t="s">
        <v>168</v>
      </c>
      <c r="G278" s="247"/>
      <c r="H278" s="251">
        <v>12.888</v>
      </c>
      <c r="I278" s="252"/>
      <c r="J278" s="247"/>
      <c r="K278" s="247"/>
      <c r="L278" s="253"/>
      <c r="M278" s="254"/>
      <c r="N278" s="255"/>
      <c r="O278" s="255"/>
      <c r="P278" s="255"/>
      <c r="Q278" s="255"/>
      <c r="R278" s="255"/>
      <c r="S278" s="255"/>
      <c r="T278" s="256"/>
      <c r="AT278" s="257" t="s">
        <v>249</v>
      </c>
      <c r="AU278" s="257" t="s">
        <v>88</v>
      </c>
      <c r="AV278" s="12" t="s">
        <v>88</v>
      </c>
      <c r="AW278" s="12" t="s">
        <v>31</v>
      </c>
      <c r="AX278" s="12" t="s">
        <v>75</v>
      </c>
      <c r="AY278" s="257" t="s">
        <v>241</v>
      </c>
    </row>
    <row r="279" s="13" customFormat="1">
      <c r="B279" s="258"/>
      <c r="C279" s="259"/>
      <c r="D279" s="248" t="s">
        <v>249</v>
      </c>
      <c r="E279" s="260" t="s">
        <v>1</v>
      </c>
      <c r="F279" s="261" t="s">
        <v>251</v>
      </c>
      <c r="G279" s="259"/>
      <c r="H279" s="262">
        <v>12.888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AT279" s="268" t="s">
        <v>249</v>
      </c>
      <c r="AU279" s="268" t="s">
        <v>88</v>
      </c>
      <c r="AV279" s="13" t="s">
        <v>247</v>
      </c>
      <c r="AW279" s="13" t="s">
        <v>31</v>
      </c>
      <c r="AX279" s="13" t="s">
        <v>82</v>
      </c>
      <c r="AY279" s="268" t="s">
        <v>241</v>
      </c>
    </row>
    <row r="280" s="1" customFormat="1" ht="16.5" customHeight="1">
      <c r="B280" s="37"/>
      <c r="C280" s="233" t="s">
        <v>421</v>
      </c>
      <c r="D280" s="233" t="s">
        <v>243</v>
      </c>
      <c r="E280" s="234" t="s">
        <v>422</v>
      </c>
      <c r="F280" s="235" t="s">
        <v>423</v>
      </c>
      <c r="G280" s="236" t="s">
        <v>139</v>
      </c>
      <c r="H280" s="237">
        <v>38.280000000000001</v>
      </c>
      <c r="I280" s="238"/>
      <c r="J280" s="239">
        <f>ROUND(I280*H280,2)</f>
        <v>0</v>
      </c>
      <c r="K280" s="235" t="s">
        <v>246</v>
      </c>
      <c r="L280" s="42"/>
      <c r="M280" s="240" t="s">
        <v>1</v>
      </c>
      <c r="N280" s="241" t="s">
        <v>41</v>
      </c>
      <c r="O280" s="85"/>
      <c r="P280" s="242">
        <f>O280*H280</f>
        <v>0</v>
      </c>
      <c r="Q280" s="242">
        <v>0.00067000000000000002</v>
      </c>
      <c r="R280" s="242">
        <f>Q280*H280</f>
        <v>0.025647600000000003</v>
      </c>
      <c r="S280" s="242">
        <v>0</v>
      </c>
      <c r="T280" s="243">
        <f>S280*H280</f>
        <v>0</v>
      </c>
      <c r="AR280" s="244" t="s">
        <v>247</v>
      </c>
      <c r="AT280" s="244" t="s">
        <v>243</v>
      </c>
      <c r="AU280" s="244" t="s">
        <v>88</v>
      </c>
      <c r="AY280" s="16" t="s">
        <v>241</v>
      </c>
      <c r="BE280" s="245">
        <f>IF(N280="základná",J280,0)</f>
        <v>0</v>
      </c>
      <c r="BF280" s="245">
        <f>IF(N280="znížená",J280,0)</f>
        <v>0</v>
      </c>
      <c r="BG280" s="245">
        <f>IF(N280="zákl. prenesená",J280,0)</f>
        <v>0</v>
      </c>
      <c r="BH280" s="245">
        <f>IF(N280="zníž. prenesená",J280,0)</f>
        <v>0</v>
      </c>
      <c r="BI280" s="245">
        <f>IF(N280="nulová",J280,0)</f>
        <v>0</v>
      </c>
      <c r="BJ280" s="16" t="s">
        <v>88</v>
      </c>
      <c r="BK280" s="245">
        <f>ROUND(I280*H280,2)</f>
        <v>0</v>
      </c>
      <c r="BL280" s="16" t="s">
        <v>247</v>
      </c>
      <c r="BM280" s="244" t="s">
        <v>424</v>
      </c>
    </row>
    <row r="281" s="14" customFormat="1">
      <c r="B281" s="269"/>
      <c r="C281" s="270"/>
      <c r="D281" s="248" t="s">
        <v>249</v>
      </c>
      <c r="E281" s="271" t="s">
        <v>1</v>
      </c>
      <c r="F281" s="272" t="s">
        <v>269</v>
      </c>
      <c r="G281" s="270"/>
      <c r="H281" s="271" t="s">
        <v>1</v>
      </c>
      <c r="I281" s="273"/>
      <c r="J281" s="270"/>
      <c r="K281" s="270"/>
      <c r="L281" s="274"/>
      <c r="M281" s="275"/>
      <c r="N281" s="276"/>
      <c r="O281" s="276"/>
      <c r="P281" s="276"/>
      <c r="Q281" s="276"/>
      <c r="R281" s="276"/>
      <c r="S281" s="276"/>
      <c r="T281" s="277"/>
      <c r="AT281" s="278" t="s">
        <v>249</v>
      </c>
      <c r="AU281" s="278" t="s">
        <v>88</v>
      </c>
      <c r="AV281" s="14" t="s">
        <v>82</v>
      </c>
      <c r="AW281" s="14" t="s">
        <v>31</v>
      </c>
      <c r="AX281" s="14" t="s">
        <v>75</v>
      </c>
      <c r="AY281" s="278" t="s">
        <v>241</v>
      </c>
    </row>
    <row r="282" s="12" customFormat="1">
      <c r="B282" s="246"/>
      <c r="C282" s="247"/>
      <c r="D282" s="248" t="s">
        <v>249</v>
      </c>
      <c r="E282" s="249" t="s">
        <v>1</v>
      </c>
      <c r="F282" s="250" t="s">
        <v>425</v>
      </c>
      <c r="G282" s="247"/>
      <c r="H282" s="251">
        <v>21</v>
      </c>
      <c r="I282" s="252"/>
      <c r="J282" s="247"/>
      <c r="K282" s="247"/>
      <c r="L282" s="253"/>
      <c r="M282" s="254"/>
      <c r="N282" s="255"/>
      <c r="O282" s="255"/>
      <c r="P282" s="255"/>
      <c r="Q282" s="255"/>
      <c r="R282" s="255"/>
      <c r="S282" s="255"/>
      <c r="T282" s="256"/>
      <c r="AT282" s="257" t="s">
        <v>249</v>
      </c>
      <c r="AU282" s="257" t="s">
        <v>88</v>
      </c>
      <c r="AV282" s="12" t="s">
        <v>88</v>
      </c>
      <c r="AW282" s="12" t="s">
        <v>31</v>
      </c>
      <c r="AX282" s="12" t="s">
        <v>75</v>
      </c>
      <c r="AY282" s="257" t="s">
        <v>241</v>
      </c>
    </row>
    <row r="283" s="12" customFormat="1">
      <c r="B283" s="246"/>
      <c r="C283" s="247"/>
      <c r="D283" s="248" t="s">
        <v>249</v>
      </c>
      <c r="E283" s="249" t="s">
        <v>1</v>
      </c>
      <c r="F283" s="250" t="s">
        <v>426</v>
      </c>
      <c r="G283" s="247"/>
      <c r="H283" s="251">
        <v>8.6400000000000006</v>
      </c>
      <c r="I283" s="252"/>
      <c r="J283" s="247"/>
      <c r="K283" s="247"/>
      <c r="L283" s="253"/>
      <c r="M283" s="254"/>
      <c r="N283" s="255"/>
      <c r="O283" s="255"/>
      <c r="P283" s="255"/>
      <c r="Q283" s="255"/>
      <c r="R283" s="255"/>
      <c r="S283" s="255"/>
      <c r="T283" s="256"/>
      <c r="AT283" s="257" t="s">
        <v>249</v>
      </c>
      <c r="AU283" s="257" t="s">
        <v>88</v>
      </c>
      <c r="AV283" s="12" t="s">
        <v>88</v>
      </c>
      <c r="AW283" s="12" t="s">
        <v>31</v>
      </c>
      <c r="AX283" s="12" t="s">
        <v>75</v>
      </c>
      <c r="AY283" s="257" t="s">
        <v>241</v>
      </c>
    </row>
    <row r="284" s="12" customFormat="1">
      <c r="B284" s="246"/>
      <c r="C284" s="247"/>
      <c r="D284" s="248" t="s">
        <v>249</v>
      </c>
      <c r="E284" s="249" t="s">
        <v>1</v>
      </c>
      <c r="F284" s="250" t="s">
        <v>426</v>
      </c>
      <c r="G284" s="247"/>
      <c r="H284" s="251">
        <v>8.6400000000000006</v>
      </c>
      <c r="I284" s="252"/>
      <c r="J284" s="247"/>
      <c r="K284" s="247"/>
      <c r="L284" s="253"/>
      <c r="M284" s="254"/>
      <c r="N284" s="255"/>
      <c r="O284" s="255"/>
      <c r="P284" s="255"/>
      <c r="Q284" s="255"/>
      <c r="R284" s="255"/>
      <c r="S284" s="255"/>
      <c r="T284" s="256"/>
      <c r="AT284" s="257" t="s">
        <v>249</v>
      </c>
      <c r="AU284" s="257" t="s">
        <v>88</v>
      </c>
      <c r="AV284" s="12" t="s">
        <v>88</v>
      </c>
      <c r="AW284" s="12" t="s">
        <v>31</v>
      </c>
      <c r="AX284" s="12" t="s">
        <v>75</v>
      </c>
      <c r="AY284" s="257" t="s">
        <v>241</v>
      </c>
    </row>
    <row r="285" s="13" customFormat="1">
      <c r="B285" s="258"/>
      <c r="C285" s="259"/>
      <c r="D285" s="248" t="s">
        <v>249</v>
      </c>
      <c r="E285" s="260" t="s">
        <v>156</v>
      </c>
      <c r="F285" s="261" t="s">
        <v>251</v>
      </c>
      <c r="G285" s="259"/>
      <c r="H285" s="262">
        <v>38.280000000000001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7"/>
      <c r="AT285" s="268" t="s">
        <v>249</v>
      </c>
      <c r="AU285" s="268" t="s">
        <v>88</v>
      </c>
      <c r="AV285" s="13" t="s">
        <v>247</v>
      </c>
      <c r="AW285" s="13" t="s">
        <v>31</v>
      </c>
      <c r="AX285" s="13" t="s">
        <v>82</v>
      </c>
      <c r="AY285" s="268" t="s">
        <v>241</v>
      </c>
    </row>
    <row r="286" s="1" customFormat="1" ht="16.5" customHeight="1">
      <c r="B286" s="37"/>
      <c r="C286" s="233" t="s">
        <v>427</v>
      </c>
      <c r="D286" s="233" t="s">
        <v>243</v>
      </c>
      <c r="E286" s="234" t="s">
        <v>428</v>
      </c>
      <c r="F286" s="235" t="s">
        <v>429</v>
      </c>
      <c r="G286" s="236" t="s">
        <v>139</v>
      </c>
      <c r="H286" s="237">
        <v>38.280000000000001</v>
      </c>
      <c r="I286" s="238"/>
      <c r="J286" s="239">
        <f>ROUND(I286*H286,2)</f>
        <v>0</v>
      </c>
      <c r="K286" s="235" t="s">
        <v>246</v>
      </c>
      <c r="L286" s="42"/>
      <c r="M286" s="240" t="s">
        <v>1</v>
      </c>
      <c r="N286" s="241" t="s">
        <v>41</v>
      </c>
      <c r="O286" s="85"/>
      <c r="P286" s="242">
        <f>O286*H286</f>
        <v>0</v>
      </c>
      <c r="Q286" s="242">
        <v>0</v>
      </c>
      <c r="R286" s="242">
        <f>Q286*H286</f>
        <v>0</v>
      </c>
      <c r="S286" s="242">
        <v>0</v>
      </c>
      <c r="T286" s="243">
        <f>S286*H286</f>
        <v>0</v>
      </c>
      <c r="AR286" s="244" t="s">
        <v>247</v>
      </c>
      <c r="AT286" s="244" t="s">
        <v>243</v>
      </c>
      <c r="AU286" s="244" t="s">
        <v>88</v>
      </c>
      <c r="AY286" s="16" t="s">
        <v>241</v>
      </c>
      <c r="BE286" s="245">
        <f>IF(N286="základná",J286,0)</f>
        <v>0</v>
      </c>
      <c r="BF286" s="245">
        <f>IF(N286="znížená",J286,0)</f>
        <v>0</v>
      </c>
      <c r="BG286" s="245">
        <f>IF(N286="zákl. prenesená",J286,0)</f>
        <v>0</v>
      </c>
      <c r="BH286" s="245">
        <f>IF(N286="zníž. prenesená",J286,0)</f>
        <v>0</v>
      </c>
      <c r="BI286" s="245">
        <f>IF(N286="nulová",J286,0)</f>
        <v>0</v>
      </c>
      <c r="BJ286" s="16" t="s">
        <v>88</v>
      </c>
      <c r="BK286" s="245">
        <f>ROUND(I286*H286,2)</f>
        <v>0</v>
      </c>
      <c r="BL286" s="16" t="s">
        <v>247</v>
      </c>
      <c r="BM286" s="244" t="s">
        <v>430</v>
      </c>
    </row>
    <row r="287" s="12" customFormat="1">
      <c r="B287" s="246"/>
      <c r="C287" s="247"/>
      <c r="D287" s="248" t="s">
        <v>249</v>
      </c>
      <c r="E287" s="249" t="s">
        <v>1</v>
      </c>
      <c r="F287" s="250" t="s">
        <v>156</v>
      </c>
      <c r="G287" s="247"/>
      <c r="H287" s="251">
        <v>38.280000000000001</v>
      </c>
      <c r="I287" s="252"/>
      <c r="J287" s="247"/>
      <c r="K287" s="247"/>
      <c r="L287" s="253"/>
      <c r="M287" s="254"/>
      <c r="N287" s="255"/>
      <c r="O287" s="255"/>
      <c r="P287" s="255"/>
      <c r="Q287" s="255"/>
      <c r="R287" s="255"/>
      <c r="S287" s="255"/>
      <c r="T287" s="256"/>
      <c r="AT287" s="257" t="s">
        <v>249</v>
      </c>
      <c r="AU287" s="257" t="s">
        <v>88</v>
      </c>
      <c r="AV287" s="12" t="s">
        <v>88</v>
      </c>
      <c r="AW287" s="12" t="s">
        <v>31</v>
      </c>
      <c r="AX287" s="12" t="s">
        <v>75</v>
      </c>
      <c r="AY287" s="257" t="s">
        <v>241</v>
      </c>
    </row>
    <row r="288" s="13" customFormat="1">
      <c r="B288" s="258"/>
      <c r="C288" s="259"/>
      <c r="D288" s="248" t="s">
        <v>249</v>
      </c>
      <c r="E288" s="260" t="s">
        <v>1</v>
      </c>
      <c r="F288" s="261" t="s">
        <v>251</v>
      </c>
      <c r="G288" s="259"/>
      <c r="H288" s="262">
        <v>38.280000000000001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AT288" s="268" t="s">
        <v>249</v>
      </c>
      <c r="AU288" s="268" t="s">
        <v>88</v>
      </c>
      <c r="AV288" s="13" t="s">
        <v>247</v>
      </c>
      <c r="AW288" s="13" t="s">
        <v>31</v>
      </c>
      <c r="AX288" s="13" t="s">
        <v>82</v>
      </c>
      <c r="AY288" s="268" t="s">
        <v>241</v>
      </c>
    </row>
    <row r="289" s="1" customFormat="1" ht="16.5" customHeight="1">
      <c r="B289" s="37"/>
      <c r="C289" s="233" t="s">
        <v>431</v>
      </c>
      <c r="D289" s="233" t="s">
        <v>243</v>
      </c>
      <c r="E289" s="234" t="s">
        <v>432</v>
      </c>
      <c r="F289" s="235" t="s">
        <v>433</v>
      </c>
      <c r="G289" s="236" t="s">
        <v>325</v>
      </c>
      <c r="H289" s="237">
        <v>1.2889999999999999</v>
      </c>
      <c r="I289" s="238"/>
      <c r="J289" s="239">
        <f>ROUND(I289*H289,2)</f>
        <v>0</v>
      </c>
      <c r="K289" s="235" t="s">
        <v>246</v>
      </c>
      <c r="L289" s="42"/>
      <c r="M289" s="240" t="s">
        <v>1</v>
      </c>
      <c r="N289" s="241" t="s">
        <v>41</v>
      </c>
      <c r="O289" s="85"/>
      <c r="P289" s="242">
        <f>O289*H289</f>
        <v>0</v>
      </c>
      <c r="Q289" s="242">
        <v>1.01895</v>
      </c>
      <c r="R289" s="242">
        <f>Q289*H289</f>
        <v>1.31342655</v>
      </c>
      <c r="S289" s="242">
        <v>0</v>
      </c>
      <c r="T289" s="243">
        <f>S289*H289</f>
        <v>0</v>
      </c>
      <c r="AR289" s="244" t="s">
        <v>247</v>
      </c>
      <c r="AT289" s="244" t="s">
        <v>243</v>
      </c>
      <c r="AU289" s="244" t="s">
        <v>88</v>
      </c>
      <c r="AY289" s="16" t="s">
        <v>241</v>
      </c>
      <c r="BE289" s="245">
        <f>IF(N289="základná",J289,0)</f>
        <v>0</v>
      </c>
      <c r="BF289" s="245">
        <f>IF(N289="znížená",J289,0)</f>
        <v>0</v>
      </c>
      <c r="BG289" s="245">
        <f>IF(N289="zákl. prenesená",J289,0)</f>
        <v>0</v>
      </c>
      <c r="BH289" s="245">
        <f>IF(N289="zníž. prenesená",J289,0)</f>
        <v>0</v>
      </c>
      <c r="BI289" s="245">
        <f>IF(N289="nulová",J289,0)</f>
        <v>0</v>
      </c>
      <c r="BJ289" s="16" t="s">
        <v>88</v>
      </c>
      <c r="BK289" s="245">
        <f>ROUND(I289*H289,2)</f>
        <v>0</v>
      </c>
      <c r="BL289" s="16" t="s">
        <v>247</v>
      </c>
      <c r="BM289" s="244" t="s">
        <v>434</v>
      </c>
    </row>
    <row r="290" s="12" customFormat="1">
      <c r="B290" s="246"/>
      <c r="C290" s="247"/>
      <c r="D290" s="248" t="s">
        <v>249</v>
      </c>
      <c r="E290" s="249" t="s">
        <v>1</v>
      </c>
      <c r="F290" s="250" t="s">
        <v>435</v>
      </c>
      <c r="G290" s="247"/>
      <c r="H290" s="251">
        <v>1.2889999999999999</v>
      </c>
      <c r="I290" s="252"/>
      <c r="J290" s="247"/>
      <c r="K290" s="247"/>
      <c r="L290" s="253"/>
      <c r="M290" s="254"/>
      <c r="N290" s="255"/>
      <c r="O290" s="255"/>
      <c r="P290" s="255"/>
      <c r="Q290" s="255"/>
      <c r="R290" s="255"/>
      <c r="S290" s="255"/>
      <c r="T290" s="256"/>
      <c r="AT290" s="257" t="s">
        <v>249</v>
      </c>
      <c r="AU290" s="257" t="s">
        <v>88</v>
      </c>
      <c r="AV290" s="12" t="s">
        <v>88</v>
      </c>
      <c r="AW290" s="12" t="s">
        <v>31</v>
      </c>
      <c r="AX290" s="12" t="s">
        <v>75</v>
      </c>
      <c r="AY290" s="257" t="s">
        <v>241</v>
      </c>
    </row>
    <row r="291" s="13" customFormat="1">
      <c r="B291" s="258"/>
      <c r="C291" s="259"/>
      <c r="D291" s="248" t="s">
        <v>249</v>
      </c>
      <c r="E291" s="260" t="s">
        <v>1</v>
      </c>
      <c r="F291" s="261" t="s">
        <v>251</v>
      </c>
      <c r="G291" s="259"/>
      <c r="H291" s="262">
        <v>1.2889999999999999</v>
      </c>
      <c r="I291" s="263"/>
      <c r="J291" s="259"/>
      <c r="K291" s="259"/>
      <c r="L291" s="264"/>
      <c r="M291" s="265"/>
      <c r="N291" s="266"/>
      <c r="O291" s="266"/>
      <c r="P291" s="266"/>
      <c r="Q291" s="266"/>
      <c r="R291" s="266"/>
      <c r="S291" s="266"/>
      <c r="T291" s="267"/>
      <c r="AT291" s="268" t="s">
        <v>249</v>
      </c>
      <c r="AU291" s="268" t="s">
        <v>88</v>
      </c>
      <c r="AV291" s="13" t="s">
        <v>247</v>
      </c>
      <c r="AW291" s="13" t="s">
        <v>31</v>
      </c>
      <c r="AX291" s="13" t="s">
        <v>82</v>
      </c>
      <c r="AY291" s="268" t="s">
        <v>241</v>
      </c>
    </row>
    <row r="292" s="11" customFormat="1" ht="22.8" customHeight="1">
      <c r="B292" s="217"/>
      <c r="C292" s="218"/>
      <c r="D292" s="219" t="s">
        <v>74</v>
      </c>
      <c r="E292" s="231" t="s">
        <v>256</v>
      </c>
      <c r="F292" s="231" t="s">
        <v>436</v>
      </c>
      <c r="G292" s="218"/>
      <c r="H292" s="218"/>
      <c r="I292" s="221"/>
      <c r="J292" s="232">
        <f>BK292</f>
        <v>0</v>
      </c>
      <c r="K292" s="218"/>
      <c r="L292" s="223"/>
      <c r="M292" s="224"/>
      <c r="N292" s="225"/>
      <c r="O292" s="225"/>
      <c r="P292" s="226">
        <f>SUM(P293:P375)</f>
        <v>0</v>
      </c>
      <c r="Q292" s="225"/>
      <c r="R292" s="226">
        <f>SUM(R293:R375)</f>
        <v>63.253003249999999</v>
      </c>
      <c r="S292" s="225"/>
      <c r="T292" s="227">
        <f>SUM(T293:T375)</f>
        <v>0</v>
      </c>
      <c r="AR292" s="228" t="s">
        <v>82</v>
      </c>
      <c r="AT292" s="229" t="s">
        <v>74</v>
      </c>
      <c r="AU292" s="229" t="s">
        <v>82</v>
      </c>
      <c r="AY292" s="228" t="s">
        <v>241</v>
      </c>
      <c r="BK292" s="230">
        <f>SUM(BK293:BK375)</f>
        <v>0</v>
      </c>
    </row>
    <row r="293" s="1" customFormat="1" ht="24" customHeight="1">
      <c r="B293" s="37"/>
      <c r="C293" s="233" t="s">
        <v>437</v>
      </c>
      <c r="D293" s="233" t="s">
        <v>243</v>
      </c>
      <c r="E293" s="234" t="s">
        <v>438</v>
      </c>
      <c r="F293" s="235" t="s">
        <v>439</v>
      </c>
      <c r="G293" s="236" t="s">
        <v>143</v>
      </c>
      <c r="H293" s="237">
        <v>2.4940000000000002</v>
      </c>
      <c r="I293" s="238"/>
      <c r="J293" s="239">
        <f>ROUND(I293*H293,2)</f>
        <v>0</v>
      </c>
      <c r="K293" s="235" t="s">
        <v>246</v>
      </c>
      <c r="L293" s="42"/>
      <c r="M293" s="240" t="s">
        <v>1</v>
      </c>
      <c r="N293" s="241" t="s">
        <v>41</v>
      </c>
      <c r="O293" s="85"/>
      <c r="P293" s="242">
        <f>O293*H293</f>
        <v>0</v>
      </c>
      <c r="Q293" s="242">
        <v>1.6780600000000001</v>
      </c>
      <c r="R293" s="242">
        <f>Q293*H293</f>
        <v>4.1850816400000008</v>
      </c>
      <c r="S293" s="242">
        <v>0</v>
      </c>
      <c r="T293" s="243">
        <f>S293*H293</f>
        <v>0</v>
      </c>
      <c r="AR293" s="244" t="s">
        <v>247</v>
      </c>
      <c r="AT293" s="244" t="s">
        <v>243</v>
      </c>
      <c r="AU293" s="244" t="s">
        <v>88</v>
      </c>
      <c r="AY293" s="16" t="s">
        <v>241</v>
      </c>
      <c r="BE293" s="245">
        <f>IF(N293="základná",J293,0)</f>
        <v>0</v>
      </c>
      <c r="BF293" s="245">
        <f>IF(N293="znížená",J293,0)</f>
        <v>0</v>
      </c>
      <c r="BG293" s="245">
        <f>IF(N293="zákl. prenesená",J293,0)</f>
        <v>0</v>
      </c>
      <c r="BH293" s="245">
        <f>IF(N293="zníž. prenesená",J293,0)</f>
        <v>0</v>
      </c>
      <c r="BI293" s="245">
        <f>IF(N293="nulová",J293,0)</f>
        <v>0</v>
      </c>
      <c r="BJ293" s="16" t="s">
        <v>88</v>
      </c>
      <c r="BK293" s="245">
        <f>ROUND(I293*H293,2)</f>
        <v>0</v>
      </c>
      <c r="BL293" s="16" t="s">
        <v>247</v>
      </c>
      <c r="BM293" s="244" t="s">
        <v>440</v>
      </c>
    </row>
    <row r="294" s="14" customFormat="1">
      <c r="B294" s="269"/>
      <c r="C294" s="270"/>
      <c r="D294" s="248" t="s">
        <v>249</v>
      </c>
      <c r="E294" s="271" t="s">
        <v>1</v>
      </c>
      <c r="F294" s="272" t="s">
        <v>441</v>
      </c>
      <c r="G294" s="270"/>
      <c r="H294" s="271" t="s">
        <v>1</v>
      </c>
      <c r="I294" s="273"/>
      <c r="J294" s="270"/>
      <c r="K294" s="270"/>
      <c r="L294" s="274"/>
      <c r="M294" s="275"/>
      <c r="N294" s="276"/>
      <c r="O294" s="276"/>
      <c r="P294" s="276"/>
      <c r="Q294" s="276"/>
      <c r="R294" s="276"/>
      <c r="S294" s="276"/>
      <c r="T294" s="277"/>
      <c r="AT294" s="278" t="s">
        <v>249</v>
      </c>
      <c r="AU294" s="278" t="s">
        <v>88</v>
      </c>
      <c r="AV294" s="14" t="s">
        <v>82</v>
      </c>
      <c r="AW294" s="14" t="s">
        <v>31</v>
      </c>
      <c r="AX294" s="14" t="s">
        <v>75</v>
      </c>
      <c r="AY294" s="278" t="s">
        <v>241</v>
      </c>
    </row>
    <row r="295" s="12" customFormat="1">
      <c r="B295" s="246"/>
      <c r="C295" s="247"/>
      <c r="D295" s="248" t="s">
        <v>249</v>
      </c>
      <c r="E295" s="249" t="s">
        <v>1</v>
      </c>
      <c r="F295" s="250" t="s">
        <v>442</v>
      </c>
      <c r="G295" s="247"/>
      <c r="H295" s="251">
        <v>1.3180000000000001</v>
      </c>
      <c r="I295" s="252"/>
      <c r="J295" s="247"/>
      <c r="K295" s="247"/>
      <c r="L295" s="253"/>
      <c r="M295" s="254"/>
      <c r="N295" s="255"/>
      <c r="O295" s="255"/>
      <c r="P295" s="255"/>
      <c r="Q295" s="255"/>
      <c r="R295" s="255"/>
      <c r="S295" s="255"/>
      <c r="T295" s="256"/>
      <c r="AT295" s="257" t="s">
        <v>249</v>
      </c>
      <c r="AU295" s="257" t="s">
        <v>88</v>
      </c>
      <c r="AV295" s="12" t="s">
        <v>88</v>
      </c>
      <c r="AW295" s="12" t="s">
        <v>31</v>
      </c>
      <c r="AX295" s="12" t="s">
        <v>75</v>
      </c>
      <c r="AY295" s="257" t="s">
        <v>241</v>
      </c>
    </row>
    <row r="296" s="12" customFormat="1">
      <c r="B296" s="246"/>
      <c r="C296" s="247"/>
      <c r="D296" s="248" t="s">
        <v>249</v>
      </c>
      <c r="E296" s="249" t="s">
        <v>1</v>
      </c>
      <c r="F296" s="250" t="s">
        <v>443</v>
      </c>
      <c r="G296" s="247"/>
      <c r="H296" s="251">
        <v>1.0800000000000001</v>
      </c>
      <c r="I296" s="252"/>
      <c r="J296" s="247"/>
      <c r="K296" s="247"/>
      <c r="L296" s="253"/>
      <c r="M296" s="254"/>
      <c r="N296" s="255"/>
      <c r="O296" s="255"/>
      <c r="P296" s="255"/>
      <c r="Q296" s="255"/>
      <c r="R296" s="255"/>
      <c r="S296" s="255"/>
      <c r="T296" s="256"/>
      <c r="AT296" s="257" t="s">
        <v>249</v>
      </c>
      <c r="AU296" s="257" t="s">
        <v>88</v>
      </c>
      <c r="AV296" s="12" t="s">
        <v>88</v>
      </c>
      <c r="AW296" s="12" t="s">
        <v>31</v>
      </c>
      <c r="AX296" s="12" t="s">
        <v>75</v>
      </c>
      <c r="AY296" s="257" t="s">
        <v>241</v>
      </c>
    </row>
    <row r="297" s="12" customFormat="1">
      <c r="B297" s="246"/>
      <c r="C297" s="247"/>
      <c r="D297" s="248" t="s">
        <v>249</v>
      </c>
      <c r="E297" s="249" t="s">
        <v>1</v>
      </c>
      <c r="F297" s="250" t="s">
        <v>444</v>
      </c>
      <c r="G297" s="247"/>
      <c r="H297" s="251">
        <v>0.096000000000000002</v>
      </c>
      <c r="I297" s="252"/>
      <c r="J297" s="247"/>
      <c r="K297" s="247"/>
      <c r="L297" s="253"/>
      <c r="M297" s="254"/>
      <c r="N297" s="255"/>
      <c r="O297" s="255"/>
      <c r="P297" s="255"/>
      <c r="Q297" s="255"/>
      <c r="R297" s="255"/>
      <c r="S297" s="255"/>
      <c r="T297" s="256"/>
      <c r="AT297" s="257" t="s">
        <v>249</v>
      </c>
      <c r="AU297" s="257" t="s">
        <v>88</v>
      </c>
      <c r="AV297" s="12" t="s">
        <v>88</v>
      </c>
      <c r="AW297" s="12" t="s">
        <v>31</v>
      </c>
      <c r="AX297" s="12" t="s">
        <v>75</v>
      </c>
      <c r="AY297" s="257" t="s">
        <v>241</v>
      </c>
    </row>
    <row r="298" s="13" customFormat="1">
      <c r="B298" s="258"/>
      <c r="C298" s="259"/>
      <c r="D298" s="248" t="s">
        <v>249</v>
      </c>
      <c r="E298" s="260" t="s">
        <v>1</v>
      </c>
      <c r="F298" s="261" t="s">
        <v>251</v>
      </c>
      <c r="G298" s="259"/>
      <c r="H298" s="262">
        <v>2.4940000000000002</v>
      </c>
      <c r="I298" s="263"/>
      <c r="J298" s="259"/>
      <c r="K298" s="259"/>
      <c r="L298" s="264"/>
      <c r="M298" s="265"/>
      <c r="N298" s="266"/>
      <c r="O298" s="266"/>
      <c r="P298" s="266"/>
      <c r="Q298" s="266"/>
      <c r="R298" s="266"/>
      <c r="S298" s="266"/>
      <c r="T298" s="267"/>
      <c r="AT298" s="268" t="s">
        <v>249</v>
      </c>
      <c r="AU298" s="268" t="s">
        <v>88</v>
      </c>
      <c r="AV298" s="13" t="s">
        <v>247</v>
      </c>
      <c r="AW298" s="13" t="s">
        <v>31</v>
      </c>
      <c r="AX298" s="13" t="s">
        <v>82</v>
      </c>
      <c r="AY298" s="268" t="s">
        <v>241</v>
      </c>
    </row>
    <row r="299" s="1" customFormat="1" ht="36" customHeight="1">
      <c r="B299" s="37"/>
      <c r="C299" s="233" t="s">
        <v>445</v>
      </c>
      <c r="D299" s="233" t="s">
        <v>243</v>
      </c>
      <c r="E299" s="234" t="s">
        <v>446</v>
      </c>
      <c r="F299" s="235" t="s">
        <v>447</v>
      </c>
      <c r="G299" s="236" t="s">
        <v>143</v>
      </c>
      <c r="H299" s="237">
        <v>13.247</v>
      </c>
      <c r="I299" s="238"/>
      <c r="J299" s="239">
        <f>ROUND(I299*H299,2)</f>
        <v>0</v>
      </c>
      <c r="K299" s="235" t="s">
        <v>246</v>
      </c>
      <c r="L299" s="42"/>
      <c r="M299" s="240" t="s">
        <v>1</v>
      </c>
      <c r="N299" s="241" t="s">
        <v>41</v>
      </c>
      <c r="O299" s="85"/>
      <c r="P299" s="242">
        <f>O299*H299</f>
        <v>0</v>
      </c>
      <c r="Q299" s="242">
        <v>0.58104999999999996</v>
      </c>
      <c r="R299" s="242">
        <f>Q299*H299</f>
        <v>7.6971693499999994</v>
      </c>
      <c r="S299" s="242">
        <v>0</v>
      </c>
      <c r="T299" s="243">
        <f>S299*H299</f>
        <v>0</v>
      </c>
      <c r="AR299" s="244" t="s">
        <v>247</v>
      </c>
      <c r="AT299" s="244" t="s">
        <v>243</v>
      </c>
      <c r="AU299" s="244" t="s">
        <v>88</v>
      </c>
      <c r="AY299" s="16" t="s">
        <v>241</v>
      </c>
      <c r="BE299" s="245">
        <f>IF(N299="základná",J299,0)</f>
        <v>0</v>
      </c>
      <c r="BF299" s="245">
        <f>IF(N299="znížená",J299,0)</f>
        <v>0</v>
      </c>
      <c r="BG299" s="245">
        <f>IF(N299="zákl. prenesená",J299,0)</f>
        <v>0</v>
      </c>
      <c r="BH299" s="245">
        <f>IF(N299="zníž. prenesená",J299,0)</f>
        <v>0</v>
      </c>
      <c r="BI299" s="245">
        <f>IF(N299="nulová",J299,0)</f>
        <v>0</v>
      </c>
      <c r="BJ299" s="16" t="s">
        <v>88</v>
      </c>
      <c r="BK299" s="245">
        <f>ROUND(I299*H299,2)</f>
        <v>0</v>
      </c>
      <c r="BL299" s="16" t="s">
        <v>247</v>
      </c>
      <c r="BM299" s="244" t="s">
        <v>448</v>
      </c>
    </row>
    <row r="300" s="12" customFormat="1">
      <c r="B300" s="246"/>
      <c r="C300" s="247"/>
      <c r="D300" s="248" t="s">
        <v>249</v>
      </c>
      <c r="E300" s="249" t="s">
        <v>1</v>
      </c>
      <c r="F300" s="250" t="s">
        <v>449</v>
      </c>
      <c r="G300" s="247"/>
      <c r="H300" s="251">
        <v>22.274000000000001</v>
      </c>
      <c r="I300" s="252"/>
      <c r="J300" s="247"/>
      <c r="K300" s="247"/>
      <c r="L300" s="253"/>
      <c r="M300" s="254"/>
      <c r="N300" s="255"/>
      <c r="O300" s="255"/>
      <c r="P300" s="255"/>
      <c r="Q300" s="255"/>
      <c r="R300" s="255"/>
      <c r="S300" s="255"/>
      <c r="T300" s="256"/>
      <c r="AT300" s="257" t="s">
        <v>249</v>
      </c>
      <c r="AU300" s="257" t="s">
        <v>88</v>
      </c>
      <c r="AV300" s="12" t="s">
        <v>88</v>
      </c>
      <c r="AW300" s="12" t="s">
        <v>31</v>
      </c>
      <c r="AX300" s="12" t="s">
        <v>75</v>
      </c>
      <c r="AY300" s="257" t="s">
        <v>241</v>
      </c>
    </row>
    <row r="301" s="12" customFormat="1">
      <c r="B301" s="246"/>
      <c r="C301" s="247"/>
      <c r="D301" s="248" t="s">
        <v>249</v>
      </c>
      <c r="E301" s="249" t="s">
        <v>1</v>
      </c>
      <c r="F301" s="250" t="s">
        <v>450</v>
      </c>
      <c r="G301" s="247"/>
      <c r="H301" s="251">
        <v>-1.8899999999999999</v>
      </c>
      <c r="I301" s="252"/>
      <c r="J301" s="247"/>
      <c r="K301" s="247"/>
      <c r="L301" s="253"/>
      <c r="M301" s="254"/>
      <c r="N301" s="255"/>
      <c r="O301" s="255"/>
      <c r="P301" s="255"/>
      <c r="Q301" s="255"/>
      <c r="R301" s="255"/>
      <c r="S301" s="255"/>
      <c r="T301" s="256"/>
      <c r="AT301" s="257" t="s">
        <v>249</v>
      </c>
      <c r="AU301" s="257" t="s">
        <v>88</v>
      </c>
      <c r="AV301" s="12" t="s">
        <v>88</v>
      </c>
      <c r="AW301" s="12" t="s">
        <v>31</v>
      </c>
      <c r="AX301" s="12" t="s">
        <v>75</v>
      </c>
      <c r="AY301" s="257" t="s">
        <v>241</v>
      </c>
    </row>
    <row r="302" s="12" customFormat="1">
      <c r="B302" s="246"/>
      <c r="C302" s="247"/>
      <c r="D302" s="248" t="s">
        <v>249</v>
      </c>
      <c r="E302" s="249" t="s">
        <v>1</v>
      </c>
      <c r="F302" s="250" t="s">
        <v>451</v>
      </c>
      <c r="G302" s="247"/>
      <c r="H302" s="251">
        <v>-7.524</v>
      </c>
      <c r="I302" s="252"/>
      <c r="J302" s="247"/>
      <c r="K302" s="247"/>
      <c r="L302" s="253"/>
      <c r="M302" s="254"/>
      <c r="N302" s="255"/>
      <c r="O302" s="255"/>
      <c r="P302" s="255"/>
      <c r="Q302" s="255"/>
      <c r="R302" s="255"/>
      <c r="S302" s="255"/>
      <c r="T302" s="256"/>
      <c r="AT302" s="257" t="s">
        <v>249</v>
      </c>
      <c r="AU302" s="257" t="s">
        <v>88</v>
      </c>
      <c r="AV302" s="12" t="s">
        <v>88</v>
      </c>
      <c r="AW302" s="12" t="s">
        <v>31</v>
      </c>
      <c r="AX302" s="12" t="s">
        <v>75</v>
      </c>
      <c r="AY302" s="257" t="s">
        <v>241</v>
      </c>
    </row>
    <row r="303" s="12" customFormat="1">
      <c r="B303" s="246"/>
      <c r="C303" s="247"/>
      <c r="D303" s="248" t="s">
        <v>249</v>
      </c>
      <c r="E303" s="249" t="s">
        <v>1</v>
      </c>
      <c r="F303" s="250" t="s">
        <v>452</v>
      </c>
      <c r="G303" s="247"/>
      <c r="H303" s="251">
        <v>-0.84199999999999997</v>
      </c>
      <c r="I303" s="252"/>
      <c r="J303" s="247"/>
      <c r="K303" s="247"/>
      <c r="L303" s="253"/>
      <c r="M303" s="254"/>
      <c r="N303" s="255"/>
      <c r="O303" s="255"/>
      <c r="P303" s="255"/>
      <c r="Q303" s="255"/>
      <c r="R303" s="255"/>
      <c r="S303" s="255"/>
      <c r="T303" s="256"/>
      <c r="AT303" s="257" t="s">
        <v>249</v>
      </c>
      <c r="AU303" s="257" t="s">
        <v>88</v>
      </c>
      <c r="AV303" s="12" t="s">
        <v>88</v>
      </c>
      <c r="AW303" s="12" t="s">
        <v>31</v>
      </c>
      <c r="AX303" s="12" t="s">
        <v>75</v>
      </c>
      <c r="AY303" s="257" t="s">
        <v>241</v>
      </c>
    </row>
    <row r="304" s="12" customFormat="1">
      <c r="B304" s="246"/>
      <c r="C304" s="247"/>
      <c r="D304" s="248" t="s">
        <v>249</v>
      </c>
      <c r="E304" s="249" t="s">
        <v>1</v>
      </c>
      <c r="F304" s="250" t="s">
        <v>453</v>
      </c>
      <c r="G304" s="247"/>
      <c r="H304" s="251">
        <v>1.2290000000000001</v>
      </c>
      <c r="I304" s="252"/>
      <c r="J304" s="247"/>
      <c r="K304" s="247"/>
      <c r="L304" s="253"/>
      <c r="M304" s="254"/>
      <c r="N304" s="255"/>
      <c r="O304" s="255"/>
      <c r="P304" s="255"/>
      <c r="Q304" s="255"/>
      <c r="R304" s="255"/>
      <c r="S304" s="255"/>
      <c r="T304" s="256"/>
      <c r="AT304" s="257" t="s">
        <v>249</v>
      </c>
      <c r="AU304" s="257" t="s">
        <v>88</v>
      </c>
      <c r="AV304" s="12" t="s">
        <v>88</v>
      </c>
      <c r="AW304" s="12" t="s">
        <v>31</v>
      </c>
      <c r="AX304" s="12" t="s">
        <v>75</v>
      </c>
      <c r="AY304" s="257" t="s">
        <v>241</v>
      </c>
    </row>
    <row r="305" s="13" customFormat="1">
      <c r="B305" s="258"/>
      <c r="C305" s="259"/>
      <c r="D305" s="248" t="s">
        <v>249</v>
      </c>
      <c r="E305" s="260" t="s">
        <v>1</v>
      </c>
      <c r="F305" s="261" t="s">
        <v>251</v>
      </c>
      <c r="G305" s="259"/>
      <c r="H305" s="262">
        <v>13.247</v>
      </c>
      <c r="I305" s="263"/>
      <c r="J305" s="259"/>
      <c r="K305" s="259"/>
      <c r="L305" s="264"/>
      <c r="M305" s="265"/>
      <c r="N305" s="266"/>
      <c r="O305" s="266"/>
      <c r="P305" s="266"/>
      <c r="Q305" s="266"/>
      <c r="R305" s="266"/>
      <c r="S305" s="266"/>
      <c r="T305" s="267"/>
      <c r="AT305" s="268" t="s">
        <v>249</v>
      </c>
      <c r="AU305" s="268" t="s">
        <v>88</v>
      </c>
      <c r="AV305" s="13" t="s">
        <v>247</v>
      </c>
      <c r="AW305" s="13" t="s">
        <v>31</v>
      </c>
      <c r="AX305" s="13" t="s">
        <v>82</v>
      </c>
      <c r="AY305" s="268" t="s">
        <v>241</v>
      </c>
    </row>
    <row r="306" s="1" customFormat="1" ht="24" customHeight="1">
      <c r="B306" s="37"/>
      <c r="C306" s="233" t="s">
        <v>454</v>
      </c>
      <c r="D306" s="233" t="s">
        <v>243</v>
      </c>
      <c r="E306" s="234" t="s">
        <v>455</v>
      </c>
      <c r="F306" s="235" t="s">
        <v>456</v>
      </c>
      <c r="G306" s="236" t="s">
        <v>143</v>
      </c>
      <c r="H306" s="237">
        <v>5.3070000000000004</v>
      </c>
      <c r="I306" s="238"/>
      <c r="J306" s="239">
        <f>ROUND(I306*H306,2)</f>
        <v>0</v>
      </c>
      <c r="K306" s="235" t="s">
        <v>246</v>
      </c>
      <c r="L306" s="42"/>
      <c r="M306" s="240" t="s">
        <v>1</v>
      </c>
      <c r="N306" s="241" t="s">
        <v>41</v>
      </c>
      <c r="O306" s="85"/>
      <c r="P306" s="242">
        <f>O306*H306</f>
        <v>0</v>
      </c>
      <c r="Q306" s="242">
        <v>0</v>
      </c>
      <c r="R306" s="242">
        <f>Q306*H306</f>
        <v>0</v>
      </c>
      <c r="S306" s="242">
        <v>0</v>
      </c>
      <c r="T306" s="243">
        <f>S306*H306</f>
        <v>0</v>
      </c>
      <c r="AR306" s="244" t="s">
        <v>247</v>
      </c>
      <c r="AT306" s="244" t="s">
        <v>243</v>
      </c>
      <c r="AU306" s="244" t="s">
        <v>88</v>
      </c>
      <c r="AY306" s="16" t="s">
        <v>241</v>
      </c>
      <c r="BE306" s="245">
        <f>IF(N306="základná",J306,0)</f>
        <v>0</v>
      </c>
      <c r="BF306" s="245">
        <f>IF(N306="znížená",J306,0)</f>
        <v>0</v>
      </c>
      <c r="BG306" s="245">
        <f>IF(N306="zákl. prenesená",J306,0)</f>
        <v>0</v>
      </c>
      <c r="BH306" s="245">
        <f>IF(N306="zníž. prenesená",J306,0)</f>
        <v>0</v>
      </c>
      <c r="BI306" s="245">
        <f>IF(N306="nulová",J306,0)</f>
        <v>0</v>
      </c>
      <c r="BJ306" s="16" t="s">
        <v>88</v>
      </c>
      <c r="BK306" s="245">
        <f>ROUND(I306*H306,2)</f>
        <v>0</v>
      </c>
      <c r="BL306" s="16" t="s">
        <v>247</v>
      </c>
      <c r="BM306" s="244" t="s">
        <v>457</v>
      </c>
    </row>
    <row r="307" s="12" customFormat="1">
      <c r="B307" s="246"/>
      <c r="C307" s="247"/>
      <c r="D307" s="248" t="s">
        <v>249</v>
      </c>
      <c r="E307" s="249" t="s">
        <v>1</v>
      </c>
      <c r="F307" s="250" t="s">
        <v>458</v>
      </c>
      <c r="G307" s="247"/>
      <c r="H307" s="251">
        <v>5.3070000000000004</v>
      </c>
      <c r="I307" s="252"/>
      <c r="J307" s="247"/>
      <c r="K307" s="247"/>
      <c r="L307" s="253"/>
      <c r="M307" s="254"/>
      <c r="N307" s="255"/>
      <c r="O307" s="255"/>
      <c r="P307" s="255"/>
      <c r="Q307" s="255"/>
      <c r="R307" s="255"/>
      <c r="S307" s="255"/>
      <c r="T307" s="256"/>
      <c r="AT307" s="257" t="s">
        <v>249</v>
      </c>
      <c r="AU307" s="257" t="s">
        <v>88</v>
      </c>
      <c r="AV307" s="12" t="s">
        <v>88</v>
      </c>
      <c r="AW307" s="12" t="s">
        <v>31</v>
      </c>
      <c r="AX307" s="12" t="s">
        <v>75</v>
      </c>
      <c r="AY307" s="257" t="s">
        <v>241</v>
      </c>
    </row>
    <row r="308" s="13" customFormat="1">
      <c r="B308" s="258"/>
      <c r="C308" s="259"/>
      <c r="D308" s="248" t="s">
        <v>249</v>
      </c>
      <c r="E308" s="260" t="s">
        <v>172</v>
      </c>
      <c r="F308" s="261" t="s">
        <v>251</v>
      </c>
      <c r="G308" s="259"/>
      <c r="H308" s="262">
        <v>5.3070000000000004</v>
      </c>
      <c r="I308" s="263"/>
      <c r="J308" s="259"/>
      <c r="K308" s="259"/>
      <c r="L308" s="264"/>
      <c r="M308" s="265"/>
      <c r="N308" s="266"/>
      <c r="O308" s="266"/>
      <c r="P308" s="266"/>
      <c r="Q308" s="266"/>
      <c r="R308" s="266"/>
      <c r="S308" s="266"/>
      <c r="T308" s="267"/>
      <c r="AT308" s="268" t="s">
        <v>249</v>
      </c>
      <c r="AU308" s="268" t="s">
        <v>88</v>
      </c>
      <c r="AV308" s="13" t="s">
        <v>247</v>
      </c>
      <c r="AW308" s="13" t="s">
        <v>31</v>
      </c>
      <c r="AX308" s="13" t="s">
        <v>82</v>
      </c>
      <c r="AY308" s="268" t="s">
        <v>241</v>
      </c>
    </row>
    <row r="309" s="1" customFormat="1" ht="24" customHeight="1">
      <c r="B309" s="37"/>
      <c r="C309" s="279" t="s">
        <v>459</v>
      </c>
      <c r="D309" s="279" t="s">
        <v>365</v>
      </c>
      <c r="E309" s="280" t="s">
        <v>460</v>
      </c>
      <c r="F309" s="281" t="s">
        <v>461</v>
      </c>
      <c r="G309" s="282" t="s">
        <v>143</v>
      </c>
      <c r="H309" s="283">
        <v>5.3070000000000004</v>
      </c>
      <c r="I309" s="284"/>
      <c r="J309" s="285">
        <f>ROUND(I309*H309,2)</f>
        <v>0</v>
      </c>
      <c r="K309" s="281" t="s">
        <v>246</v>
      </c>
      <c r="L309" s="286"/>
      <c r="M309" s="287" t="s">
        <v>1</v>
      </c>
      <c r="N309" s="288" t="s">
        <v>41</v>
      </c>
      <c r="O309" s="85"/>
      <c r="P309" s="242">
        <f>O309*H309</f>
        <v>0</v>
      </c>
      <c r="Q309" s="242">
        <v>2.3921000000000001</v>
      </c>
      <c r="R309" s="242">
        <f>Q309*H309</f>
        <v>12.694874700000002</v>
      </c>
      <c r="S309" s="242">
        <v>0</v>
      </c>
      <c r="T309" s="243">
        <f>S309*H309</f>
        <v>0</v>
      </c>
      <c r="AR309" s="244" t="s">
        <v>286</v>
      </c>
      <c r="AT309" s="244" t="s">
        <v>365</v>
      </c>
      <c r="AU309" s="244" t="s">
        <v>88</v>
      </c>
      <c r="AY309" s="16" t="s">
        <v>241</v>
      </c>
      <c r="BE309" s="245">
        <f>IF(N309="základná",J309,0)</f>
        <v>0</v>
      </c>
      <c r="BF309" s="245">
        <f>IF(N309="znížená",J309,0)</f>
        <v>0</v>
      </c>
      <c r="BG309" s="245">
        <f>IF(N309="zákl. prenesená",J309,0)</f>
        <v>0</v>
      </c>
      <c r="BH309" s="245">
        <f>IF(N309="zníž. prenesená",J309,0)</f>
        <v>0</v>
      </c>
      <c r="BI309" s="245">
        <f>IF(N309="nulová",J309,0)</f>
        <v>0</v>
      </c>
      <c r="BJ309" s="16" t="s">
        <v>88</v>
      </c>
      <c r="BK309" s="245">
        <f>ROUND(I309*H309,2)</f>
        <v>0</v>
      </c>
      <c r="BL309" s="16" t="s">
        <v>247</v>
      </c>
      <c r="BM309" s="244" t="s">
        <v>462</v>
      </c>
    </row>
    <row r="310" s="12" customFormat="1">
      <c r="B310" s="246"/>
      <c r="C310" s="247"/>
      <c r="D310" s="248" t="s">
        <v>249</v>
      </c>
      <c r="E310" s="249" t="s">
        <v>1</v>
      </c>
      <c r="F310" s="250" t="s">
        <v>172</v>
      </c>
      <c r="G310" s="247"/>
      <c r="H310" s="251">
        <v>5.3070000000000004</v>
      </c>
      <c r="I310" s="252"/>
      <c r="J310" s="247"/>
      <c r="K310" s="247"/>
      <c r="L310" s="253"/>
      <c r="M310" s="254"/>
      <c r="N310" s="255"/>
      <c r="O310" s="255"/>
      <c r="P310" s="255"/>
      <c r="Q310" s="255"/>
      <c r="R310" s="255"/>
      <c r="S310" s="255"/>
      <c r="T310" s="256"/>
      <c r="AT310" s="257" t="s">
        <v>249</v>
      </c>
      <c r="AU310" s="257" t="s">
        <v>88</v>
      </c>
      <c r="AV310" s="12" t="s">
        <v>88</v>
      </c>
      <c r="AW310" s="12" t="s">
        <v>31</v>
      </c>
      <c r="AX310" s="12" t="s">
        <v>75</v>
      </c>
      <c r="AY310" s="257" t="s">
        <v>241</v>
      </c>
    </row>
    <row r="311" s="13" customFormat="1">
      <c r="B311" s="258"/>
      <c r="C311" s="259"/>
      <c r="D311" s="248" t="s">
        <v>249</v>
      </c>
      <c r="E311" s="260" t="s">
        <v>1</v>
      </c>
      <c r="F311" s="261" t="s">
        <v>251</v>
      </c>
      <c r="G311" s="259"/>
      <c r="H311" s="262">
        <v>5.3070000000000004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AT311" s="268" t="s">
        <v>249</v>
      </c>
      <c r="AU311" s="268" t="s">
        <v>88</v>
      </c>
      <c r="AV311" s="13" t="s">
        <v>247</v>
      </c>
      <c r="AW311" s="13" t="s">
        <v>31</v>
      </c>
      <c r="AX311" s="13" t="s">
        <v>82</v>
      </c>
      <c r="AY311" s="268" t="s">
        <v>241</v>
      </c>
    </row>
    <row r="312" s="1" customFormat="1" ht="24" customHeight="1">
      <c r="B312" s="37"/>
      <c r="C312" s="233" t="s">
        <v>463</v>
      </c>
      <c r="D312" s="233" t="s">
        <v>243</v>
      </c>
      <c r="E312" s="234" t="s">
        <v>464</v>
      </c>
      <c r="F312" s="235" t="s">
        <v>465</v>
      </c>
      <c r="G312" s="236" t="s">
        <v>139</v>
      </c>
      <c r="H312" s="237">
        <v>35.380000000000003</v>
      </c>
      <c r="I312" s="238"/>
      <c r="J312" s="239">
        <f>ROUND(I312*H312,2)</f>
        <v>0</v>
      </c>
      <c r="K312" s="235" t="s">
        <v>246</v>
      </c>
      <c r="L312" s="42"/>
      <c r="M312" s="240" t="s">
        <v>1</v>
      </c>
      <c r="N312" s="241" t="s">
        <v>41</v>
      </c>
      <c r="O312" s="85"/>
      <c r="P312" s="242">
        <f>O312*H312</f>
        <v>0</v>
      </c>
      <c r="Q312" s="242">
        <v>0.0033400000000000001</v>
      </c>
      <c r="R312" s="242">
        <f>Q312*H312</f>
        <v>0.11816920000000002</v>
      </c>
      <c r="S312" s="242">
        <v>0</v>
      </c>
      <c r="T312" s="243">
        <f>S312*H312</f>
        <v>0</v>
      </c>
      <c r="AR312" s="244" t="s">
        <v>247</v>
      </c>
      <c r="AT312" s="244" t="s">
        <v>243</v>
      </c>
      <c r="AU312" s="244" t="s">
        <v>88</v>
      </c>
      <c r="AY312" s="16" t="s">
        <v>241</v>
      </c>
      <c r="BE312" s="245">
        <f>IF(N312="základná",J312,0)</f>
        <v>0</v>
      </c>
      <c r="BF312" s="245">
        <f>IF(N312="znížená",J312,0)</f>
        <v>0</v>
      </c>
      <c r="BG312" s="245">
        <f>IF(N312="zákl. prenesená",J312,0)</f>
        <v>0</v>
      </c>
      <c r="BH312" s="245">
        <f>IF(N312="zníž. prenesená",J312,0)</f>
        <v>0</v>
      </c>
      <c r="BI312" s="245">
        <f>IF(N312="nulová",J312,0)</f>
        <v>0</v>
      </c>
      <c r="BJ312" s="16" t="s">
        <v>88</v>
      </c>
      <c r="BK312" s="245">
        <f>ROUND(I312*H312,2)</f>
        <v>0</v>
      </c>
      <c r="BL312" s="16" t="s">
        <v>247</v>
      </c>
      <c r="BM312" s="244" t="s">
        <v>466</v>
      </c>
    </row>
    <row r="313" s="12" customFormat="1">
      <c r="B313" s="246"/>
      <c r="C313" s="247"/>
      <c r="D313" s="248" t="s">
        <v>249</v>
      </c>
      <c r="E313" s="249" t="s">
        <v>1</v>
      </c>
      <c r="F313" s="250" t="s">
        <v>467</v>
      </c>
      <c r="G313" s="247"/>
      <c r="H313" s="251">
        <v>35.380000000000003</v>
      </c>
      <c r="I313" s="252"/>
      <c r="J313" s="247"/>
      <c r="K313" s="247"/>
      <c r="L313" s="253"/>
      <c r="M313" s="254"/>
      <c r="N313" s="255"/>
      <c r="O313" s="255"/>
      <c r="P313" s="255"/>
      <c r="Q313" s="255"/>
      <c r="R313" s="255"/>
      <c r="S313" s="255"/>
      <c r="T313" s="256"/>
      <c r="AT313" s="257" t="s">
        <v>249</v>
      </c>
      <c r="AU313" s="257" t="s">
        <v>88</v>
      </c>
      <c r="AV313" s="12" t="s">
        <v>88</v>
      </c>
      <c r="AW313" s="12" t="s">
        <v>31</v>
      </c>
      <c r="AX313" s="12" t="s">
        <v>75</v>
      </c>
      <c r="AY313" s="257" t="s">
        <v>241</v>
      </c>
    </row>
    <row r="314" s="13" customFormat="1">
      <c r="B314" s="258"/>
      <c r="C314" s="259"/>
      <c r="D314" s="248" t="s">
        <v>249</v>
      </c>
      <c r="E314" s="260" t="s">
        <v>175</v>
      </c>
      <c r="F314" s="261" t="s">
        <v>251</v>
      </c>
      <c r="G314" s="259"/>
      <c r="H314" s="262">
        <v>35.380000000000003</v>
      </c>
      <c r="I314" s="263"/>
      <c r="J314" s="259"/>
      <c r="K314" s="259"/>
      <c r="L314" s="264"/>
      <c r="M314" s="265"/>
      <c r="N314" s="266"/>
      <c r="O314" s="266"/>
      <c r="P314" s="266"/>
      <c r="Q314" s="266"/>
      <c r="R314" s="266"/>
      <c r="S314" s="266"/>
      <c r="T314" s="267"/>
      <c r="AT314" s="268" t="s">
        <v>249</v>
      </c>
      <c r="AU314" s="268" t="s">
        <v>88</v>
      </c>
      <c r="AV314" s="13" t="s">
        <v>247</v>
      </c>
      <c r="AW314" s="13" t="s">
        <v>31</v>
      </c>
      <c r="AX314" s="13" t="s">
        <v>82</v>
      </c>
      <c r="AY314" s="268" t="s">
        <v>241</v>
      </c>
    </row>
    <row r="315" s="1" customFormat="1" ht="24" customHeight="1">
      <c r="B315" s="37"/>
      <c r="C315" s="233" t="s">
        <v>468</v>
      </c>
      <c r="D315" s="233" t="s">
        <v>243</v>
      </c>
      <c r="E315" s="234" t="s">
        <v>469</v>
      </c>
      <c r="F315" s="235" t="s">
        <v>470</v>
      </c>
      <c r="G315" s="236" t="s">
        <v>139</v>
      </c>
      <c r="H315" s="237">
        <v>35.380000000000003</v>
      </c>
      <c r="I315" s="238"/>
      <c r="J315" s="239">
        <f>ROUND(I315*H315,2)</f>
        <v>0</v>
      </c>
      <c r="K315" s="235" t="s">
        <v>246</v>
      </c>
      <c r="L315" s="42"/>
      <c r="M315" s="240" t="s">
        <v>1</v>
      </c>
      <c r="N315" s="241" t="s">
        <v>41</v>
      </c>
      <c r="O315" s="85"/>
      <c r="P315" s="242">
        <f>O315*H315</f>
        <v>0</v>
      </c>
      <c r="Q315" s="242">
        <v>0</v>
      </c>
      <c r="R315" s="242">
        <f>Q315*H315</f>
        <v>0</v>
      </c>
      <c r="S315" s="242">
        <v>0</v>
      </c>
      <c r="T315" s="243">
        <f>S315*H315</f>
        <v>0</v>
      </c>
      <c r="AR315" s="244" t="s">
        <v>247</v>
      </c>
      <c r="AT315" s="244" t="s">
        <v>243</v>
      </c>
      <c r="AU315" s="244" t="s">
        <v>88</v>
      </c>
      <c r="AY315" s="16" t="s">
        <v>241</v>
      </c>
      <c r="BE315" s="245">
        <f>IF(N315="základná",J315,0)</f>
        <v>0</v>
      </c>
      <c r="BF315" s="245">
        <f>IF(N315="znížená",J315,0)</f>
        <v>0</v>
      </c>
      <c r="BG315" s="245">
        <f>IF(N315="zákl. prenesená",J315,0)</f>
        <v>0</v>
      </c>
      <c r="BH315" s="245">
        <f>IF(N315="zníž. prenesená",J315,0)</f>
        <v>0</v>
      </c>
      <c r="BI315" s="245">
        <f>IF(N315="nulová",J315,0)</f>
        <v>0</v>
      </c>
      <c r="BJ315" s="16" t="s">
        <v>88</v>
      </c>
      <c r="BK315" s="245">
        <f>ROUND(I315*H315,2)</f>
        <v>0</v>
      </c>
      <c r="BL315" s="16" t="s">
        <v>247</v>
      </c>
      <c r="BM315" s="244" t="s">
        <v>471</v>
      </c>
    </row>
    <row r="316" s="12" customFormat="1">
      <c r="B316" s="246"/>
      <c r="C316" s="247"/>
      <c r="D316" s="248" t="s">
        <v>249</v>
      </c>
      <c r="E316" s="249" t="s">
        <v>1</v>
      </c>
      <c r="F316" s="250" t="s">
        <v>175</v>
      </c>
      <c r="G316" s="247"/>
      <c r="H316" s="251">
        <v>35.380000000000003</v>
      </c>
      <c r="I316" s="252"/>
      <c r="J316" s="247"/>
      <c r="K316" s="247"/>
      <c r="L316" s="253"/>
      <c r="M316" s="254"/>
      <c r="N316" s="255"/>
      <c r="O316" s="255"/>
      <c r="P316" s="255"/>
      <c r="Q316" s="255"/>
      <c r="R316" s="255"/>
      <c r="S316" s="255"/>
      <c r="T316" s="256"/>
      <c r="AT316" s="257" t="s">
        <v>249</v>
      </c>
      <c r="AU316" s="257" t="s">
        <v>88</v>
      </c>
      <c r="AV316" s="12" t="s">
        <v>88</v>
      </c>
      <c r="AW316" s="12" t="s">
        <v>31</v>
      </c>
      <c r="AX316" s="12" t="s">
        <v>75</v>
      </c>
      <c r="AY316" s="257" t="s">
        <v>241</v>
      </c>
    </row>
    <row r="317" s="13" customFormat="1">
      <c r="B317" s="258"/>
      <c r="C317" s="259"/>
      <c r="D317" s="248" t="s">
        <v>249</v>
      </c>
      <c r="E317" s="260" t="s">
        <v>1</v>
      </c>
      <c r="F317" s="261" t="s">
        <v>251</v>
      </c>
      <c r="G317" s="259"/>
      <c r="H317" s="262">
        <v>35.380000000000003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AT317" s="268" t="s">
        <v>249</v>
      </c>
      <c r="AU317" s="268" t="s">
        <v>88</v>
      </c>
      <c r="AV317" s="13" t="s">
        <v>247</v>
      </c>
      <c r="AW317" s="13" t="s">
        <v>31</v>
      </c>
      <c r="AX317" s="13" t="s">
        <v>82</v>
      </c>
      <c r="AY317" s="268" t="s">
        <v>241</v>
      </c>
    </row>
    <row r="318" s="1" customFormat="1" ht="16.5" customHeight="1">
      <c r="B318" s="37"/>
      <c r="C318" s="233" t="s">
        <v>472</v>
      </c>
      <c r="D318" s="233" t="s">
        <v>243</v>
      </c>
      <c r="E318" s="234" t="s">
        <v>473</v>
      </c>
      <c r="F318" s="235" t="s">
        <v>474</v>
      </c>
      <c r="G318" s="236" t="s">
        <v>325</v>
      </c>
      <c r="H318" s="237">
        <v>0.79600000000000004</v>
      </c>
      <c r="I318" s="238"/>
      <c r="J318" s="239">
        <f>ROUND(I318*H318,2)</f>
        <v>0</v>
      </c>
      <c r="K318" s="235" t="s">
        <v>246</v>
      </c>
      <c r="L318" s="42"/>
      <c r="M318" s="240" t="s">
        <v>1</v>
      </c>
      <c r="N318" s="241" t="s">
        <v>41</v>
      </c>
      <c r="O318" s="85"/>
      <c r="P318" s="242">
        <f>O318*H318</f>
        <v>0</v>
      </c>
      <c r="Q318" s="242">
        <v>1.01521</v>
      </c>
      <c r="R318" s="242">
        <f>Q318*H318</f>
        <v>0.80810716000000005</v>
      </c>
      <c r="S318" s="242">
        <v>0</v>
      </c>
      <c r="T318" s="243">
        <f>S318*H318</f>
        <v>0</v>
      </c>
      <c r="AR318" s="244" t="s">
        <v>247</v>
      </c>
      <c r="AT318" s="244" t="s">
        <v>243</v>
      </c>
      <c r="AU318" s="244" t="s">
        <v>88</v>
      </c>
      <c r="AY318" s="16" t="s">
        <v>241</v>
      </c>
      <c r="BE318" s="245">
        <f>IF(N318="základná",J318,0)</f>
        <v>0</v>
      </c>
      <c r="BF318" s="245">
        <f>IF(N318="znížená",J318,0)</f>
        <v>0</v>
      </c>
      <c r="BG318" s="245">
        <f>IF(N318="zákl. prenesená",J318,0)</f>
        <v>0</v>
      </c>
      <c r="BH318" s="245">
        <f>IF(N318="zníž. prenesená",J318,0)</f>
        <v>0</v>
      </c>
      <c r="BI318" s="245">
        <f>IF(N318="nulová",J318,0)</f>
        <v>0</v>
      </c>
      <c r="BJ318" s="16" t="s">
        <v>88</v>
      </c>
      <c r="BK318" s="245">
        <f>ROUND(I318*H318,2)</f>
        <v>0</v>
      </c>
      <c r="BL318" s="16" t="s">
        <v>247</v>
      </c>
      <c r="BM318" s="244" t="s">
        <v>475</v>
      </c>
    </row>
    <row r="319" s="12" customFormat="1">
      <c r="B319" s="246"/>
      <c r="C319" s="247"/>
      <c r="D319" s="248" t="s">
        <v>249</v>
      </c>
      <c r="E319" s="249" t="s">
        <v>1</v>
      </c>
      <c r="F319" s="250" t="s">
        <v>476</v>
      </c>
      <c r="G319" s="247"/>
      <c r="H319" s="251">
        <v>0.79600000000000004</v>
      </c>
      <c r="I319" s="252"/>
      <c r="J319" s="247"/>
      <c r="K319" s="247"/>
      <c r="L319" s="253"/>
      <c r="M319" s="254"/>
      <c r="N319" s="255"/>
      <c r="O319" s="255"/>
      <c r="P319" s="255"/>
      <c r="Q319" s="255"/>
      <c r="R319" s="255"/>
      <c r="S319" s="255"/>
      <c r="T319" s="256"/>
      <c r="AT319" s="257" t="s">
        <v>249</v>
      </c>
      <c r="AU319" s="257" t="s">
        <v>88</v>
      </c>
      <c r="AV319" s="12" t="s">
        <v>88</v>
      </c>
      <c r="AW319" s="12" t="s">
        <v>31</v>
      </c>
      <c r="AX319" s="12" t="s">
        <v>75</v>
      </c>
      <c r="AY319" s="257" t="s">
        <v>241</v>
      </c>
    </row>
    <row r="320" s="13" customFormat="1">
      <c r="B320" s="258"/>
      <c r="C320" s="259"/>
      <c r="D320" s="248" t="s">
        <v>249</v>
      </c>
      <c r="E320" s="260" t="s">
        <v>1</v>
      </c>
      <c r="F320" s="261" t="s">
        <v>251</v>
      </c>
      <c r="G320" s="259"/>
      <c r="H320" s="262">
        <v>0.79600000000000004</v>
      </c>
      <c r="I320" s="263"/>
      <c r="J320" s="259"/>
      <c r="K320" s="259"/>
      <c r="L320" s="264"/>
      <c r="M320" s="265"/>
      <c r="N320" s="266"/>
      <c r="O320" s="266"/>
      <c r="P320" s="266"/>
      <c r="Q320" s="266"/>
      <c r="R320" s="266"/>
      <c r="S320" s="266"/>
      <c r="T320" s="267"/>
      <c r="AT320" s="268" t="s">
        <v>249</v>
      </c>
      <c r="AU320" s="268" t="s">
        <v>88</v>
      </c>
      <c r="AV320" s="13" t="s">
        <v>247</v>
      </c>
      <c r="AW320" s="13" t="s">
        <v>31</v>
      </c>
      <c r="AX320" s="13" t="s">
        <v>82</v>
      </c>
      <c r="AY320" s="268" t="s">
        <v>241</v>
      </c>
    </row>
    <row r="321" s="1" customFormat="1" ht="24" customHeight="1">
      <c r="B321" s="37"/>
      <c r="C321" s="233" t="s">
        <v>477</v>
      </c>
      <c r="D321" s="233" t="s">
        <v>243</v>
      </c>
      <c r="E321" s="234" t="s">
        <v>478</v>
      </c>
      <c r="F321" s="235" t="s">
        <v>479</v>
      </c>
      <c r="G321" s="236" t="s">
        <v>325</v>
      </c>
      <c r="H321" s="237">
        <v>0.20599999999999999</v>
      </c>
      <c r="I321" s="238"/>
      <c r="J321" s="239">
        <f>ROUND(I321*H321,2)</f>
        <v>0</v>
      </c>
      <c r="K321" s="235" t="s">
        <v>246</v>
      </c>
      <c r="L321" s="42"/>
      <c r="M321" s="240" t="s">
        <v>1</v>
      </c>
      <c r="N321" s="241" t="s">
        <v>41</v>
      </c>
      <c r="O321" s="85"/>
      <c r="P321" s="242">
        <f>O321*H321</f>
        <v>0</v>
      </c>
      <c r="Q321" s="242">
        <v>1.20296</v>
      </c>
      <c r="R321" s="242">
        <f>Q321*H321</f>
        <v>0.24780975999999999</v>
      </c>
      <c r="S321" s="242">
        <v>0</v>
      </c>
      <c r="T321" s="243">
        <f>S321*H321</f>
        <v>0</v>
      </c>
      <c r="AR321" s="244" t="s">
        <v>247</v>
      </c>
      <c r="AT321" s="244" t="s">
        <v>243</v>
      </c>
      <c r="AU321" s="244" t="s">
        <v>88</v>
      </c>
      <c r="AY321" s="16" t="s">
        <v>241</v>
      </c>
      <c r="BE321" s="245">
        <f>IF(N321="základná",J321,0)</f>
        <v>0</v>
      </c>
      <c r="BF321" s="245">
        <f>IF(N321="znížená",J321,0)</f>
        <v>0</v>
      </c>
      <c r="BG321" s="245">
        <f>IF(N321="zákl. prenesená",J321,0)</f>
        <v>0</v>
      </c>
      <c r="BH321" s="245">
        <f>IF(N321="zníž. prenesená",J321,0)</f>
        <v>0</v>
      </c>
      <c r="BI321" s="245">
        <f>IF(N321="nulová",J321,0)</f>
        <v>0</v>
      </c>
      <c r="BJ321" s="16" t="s">
        <v>88</v>
      </c>
      <c r="BK321" s="245">
        <f>ROUND(I321*H321,2)</f>
        <v>0</v>
      </c>
      <c r="BL321" s="16" t="s">
        <v>247</v>
      </c>
      <c r="BM321" s="244" t="s">
        <v>480</v>
      </c>
    </row>
    <row r="322" s="12" customFormat="1">
      <c r="B322" s="246"/>
      <c r="C322" s="247"/>
      <c r="D322" s="248" t="s">
        <v>249</v>
      </c>
      <c r="E322" s="249" t="s">
        <v>1</v>
      </c>
      <c r="F322" s="250" t="s">
        <v>481</v>
      </c>
      <c r="G322" s="247"/>
      <c r="H322" s="251">
        <v>0.20599999999999999</v>
      </c>
      <c r="I322" s="252"/>
      <c r="J322" s="247"/>
      <c r="K322" s="247"/>
      <c r="L322" s="253"/>
      <c r="M322" s="254"/>
      <c r="N322" s="255"/>
      <c r="O322" s="255"/>
      <c r="P322" s="255"/>
      <c r="Q322" s="255"/>
      <c r="R322" s="255"/>
      <c r="S322" s="255"/>
      <c r="T322" s="256"/>
      <c r="AT322" s="257" t="s">
        <v>249</v>
      </c>
      <c r="AU322" s="257" t="s">
        <v>88</v>
      </c>
      <c r="AV322" s="12" t="s">
        <v>88</v>
      </c>
      <c r="AW322" s="12" t="s">
        <v>31</v>
      </c>
      <c r="AX322" s="12" t="s">
        <v>75</v>
      </c>
      <c r="AY322" s="257" t="s">
        <v>241</v>
      </c>
    </row>
    <row r="323" s="13" customFormat="1">
      <c r="B323" s="258"/>
      <c r="C323" s="259"/>
      <c r="D323" s="248" t="s">
        <v>249</v>
      </c>
      <c r="E323" s="260" t="s">
        <v>1</v>
      </c>
      <c r="F323" s="261" t="s">
        <v>251</v>
      </c>
      <c r="G323" s="259"/>
      <c r="H323" s="262">
        <v>0.20599999999999999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AT323" s="268" t="s">
        <v>249</v>
      </c>
      <c r="AU323" s="268" t="s">
        <v>88</v>
      </c>
      <c r="AV323" s="13" t="s">
        <v>247</v>
      </c>
      <c r="AW323" s="13" t="s">
        <v>31</v>
      </c>
      <c r="AX323" s="13" t="s">
        <v>82</v>
      </c>
      <c r="AY323" s="268" t="s">
        <v>241</v>
      </c>
    </row>
    <row r="324" s="1" customFormat="1" ht="24" customHeight="1">
      <c r="B324" s="37"/>
      <c r="C324" s="233" t="s">
        <v>482</v>
      </c>
      <c r="D324" s="233" t="s">
        <v>243</v>
      </c>
      <c r="E324" s="234" t="s">
        <v>483</v>
      </c>
      <c r="F324" s="235" t="s">
        <v>484</v>
      </c>
      <c r="G324" s="236" t="s">
        <v>485</v>
      </c>
      <c r="H324" s="237">
        <v>1</v>
      </c>
      <c r="I324" s="238"/>
      <c r="J324" s="239">
        <f>ROUND(I324*H324,2)</f>
        <v>0</v>
      </c>
      <c r="K324" s="235" t="s">
        <v>246</v>
      </c>
      <c r="L324" s="42"/>
      <c r="M324" s="240" t="s">
        <v>1</v>
      </c>
      <c r="N324" s="241" t="s">
        <v>41</v>
      </c>
      <c r="O324" s="85"/>
      <c r="P324" s="242">
        <f>O324*H324</f>
        <v>0</v>
      </c>
      <c r="Q324" s="242">
        <v>0.014919999999999999</v>
      </c>
      <c r="R324" s="242">
        <f>Q324*H324</f>
        <v>0.014919999999999999</v>
      </c>
      <c r="S324" s="242">
        <v>0</v>
      </c>
      <c r="T324" s="243">
        <f>S324*H324</f>
        <v>0</v>
      </c>
      <c r="AR324" s="244" t="s">
        <v>247</v>
      </c>
      <c r="AT324" s="244" t="s">
        <v>243</v>
      </c>
      <c r="AU324" s="244" t="s">
        <v>88</v>
      </c>
      <c r="AY324" s="16" t="s">
        <v>241</v>
      </c>
      <c r="BE324" s="245">
        <f>IF(N324="základná",J324,0)</f>
        <v>0</v>
      </c>
      <c r="BF324" s="245">
        <f>IF(N324="znížená",J324,0)</f>
        <v>0</v>
      </c>
      <c r="BG324" s="245">
        <f>IF(N324="zákl. prenesená",J324,0)</f>
        <v>0</v>
      </c>
      <c r="BH324" s="245">
        <f>IF(N324="zníž. prenesená",J324,0)</f>
        <v>0</v>
      </c>
      <c r="BI324" s="245">
        <f>IF(N324="nulová",J324,0)</f>
        <v>0</v>
      </c>
      <c r="BJ324" s="16" t="s">
        <v>88</v>
      </c>
      <c r="BK324" s="245">
        <f>ROUND(I324*H324,2)</f>
        <v>0</v>
      </c>
      <c r="BL324" s="16" t="s">
        <v>247</v>
      </c>
      <c r="BM324" s="244" t="s">
        <v>486</v>
      </c>
    </row>
    <row r="325" s="12" customFormat="1">
      <c r="B325" s="246"/>
      <c r="C325" s="247"/>
      <c r="D325" s="248" t="s">
        <v>249</v>
      </c>
      <c r="E325" s="249" t="s">
        <v>1</v>
      </c>
      <c r="F325" s="250" t="s">
        <v>487</v>
      </c>
      <c r="G325" s="247"/>
      <c r="H325" s="251">
        <v>1</v>
      </c>
      <c r="I325" s="252"/>
      <c r="J325" s="247"/>
      <c r="K325" s="247"/>
      <c r="L325" s="253"/>
      <c r="M325" s="254"/>
      <c r="N325" s="255"/>
      <c r="O325" s="255"/>
      <c r="P325" s="255"/>
      <c r="Q325" s="255"/>
      <c r="R325" s="255"/>
      <c r="S325" s="255"/>
      <c r="T325" s="256"/>
      <c r="AT325" s="257" t="s">
        <v>249</v>
      </c>
      <c r="AU325" s="257" t="s">
        <v>88</v>
      </c>
      <c r="AV325" s="12" t="s">
        <v>88</v>
      </c>
      <c r="AW325" s="12" t="s">
        <v>31</v>
      </c>
      <c r="AX325" s="12" t="s">
        <v>75</v>
      </c>
      <c r="AY325" s="257" t="s">
        <v>241</v>
      </c>
    </row>
    <row r="326" s="13" customFormat="1">
      <c r="B326" s="258"/>
      <c r="C326" s="259"/>
      <c r="D326" s="248" t="s">
        <v>249</v>
      </c>
      <c r="E326" s="260" t="s">
        <v>1</v>
      </c>
      <c r="F326" s="261" t="s">
        <v>251</v>
      </c>
      <c r="G326" s="259"/>
      <c r="H326" s="262">
        <v>1</v>
      </c>
      <c r="I326" s="263"/>
      <c r="J326" s="259"/>
      <c r="K326" s="259"/>
      <c r="L326" s="264"/>
      <c r="M326" s="265"/>
      <c r="N326" s="266"/>
      <c r="O326" s="266"/>
      <c r="P326" s="266"/>
      <c r="Q326" s="266"/>
      <c r="R326" s="266"/>
      <c r="S326" s="266"/>
      <c r="T326" s="267"/>
      <c r="AT326" s="268" t="s">
        <v>249</v>
      </c>
      <c r="AU326" s="268" t="s">
        <v>88</v>
      </c>
      <c r="AV326" s="13" t="s">
        <v>247</v>
      </c>
      <c r="AW326" s="13" t="s">
        <v>31</v>
      </c>
      <c r="AX326" s="13" t="s">
        <v>82</v>
      </c>
      <c r="AY326" s="268" t="s">
        <v>241</v>
      </c>
    </row>
    <row r="327" s="1" customFormat="1" ht="24" customHeight="1">
      <c r="B327" s="37"/>
      <c r="C327" s="233" t="s">
        <v>488</v>
      </c>
      <c r="D327" s="233" t="s">
        <v>243</v>
      </c>
      <c r="E327" s="234" t="s">
        <v>489</v>
      </c>
      <c r="F327" s="235" t="s">
        <v>490</v>
      </c>
      <c r="G327" s="236" t="s">
        <v>485</v>
      </c>
      <c r="H327" s="237">
        <v>1</v>
      </c>
      <c r="I327" s="238"/>
      <c r="J327" s="239">
        <f>ROUND(I327*H327,2)</f>
        <v>0</v>
      </c>
      <c r="K327" s="235" t="s">
        <v>246</v>
      </c>
      <c r="L327" s="42"/>
      <c r="M327" s="240" t="s">
        <v>1</v>
      </c>
      <c r="N327" s="241" t="s">
        <v>41</v>
      </c>
      <c r="O327" s="85"/>
      <c r="P327" s="242">
        <f>O327*H327</f>
        <v>0</v>
      </c>
      <c r="Q327" s="242">
        <v>0.019130000000000001</v>
      </c>
      <c r="R327" s="242">
        <f>Q327*H327</f>
        <v>0.019130000000000001</v>
      </c>
      <c r="S327" s="242">
        <v>0</v>
      </c>
      <c r="T327" s="243">
        <f>S327*H327</f>
        <v>0</v>
      </c>
      <c r="AR327" s="244" t="s">
        <v>247</v>
      </c>
      <c r="AT327" s="244" t="s">
        <v>243</v>
      </c>
      <c r="AU327" s="244" t="s">
        <v>88</v>
      </c>
      <c r="AY327" s="16" t="s">
        <v>241</v>
      </c>
      <c r="BE327" s="245">
        <f>IF(N327="základná",J327,0)</f>
        <v>0</v>
      </c>
      <c r="BF327" s="245">
        <f>IF(N327="znížená",J327,0)</f>
        <v>0</v>
      </c>
      <c r="BG327" s="245">
        <f>IF(N327="zákl. prenesená",J327,0)</f>
        <v>0</v>
      </c>
      <c r="BH327" s="245">
        <f>IF(N327="zníž. prenesená",J327,0)</f>
        <v>0</v>
      </c>
      <c r="BI327" s="245">
        <f>IF(N327="nulová",J327,0)</f>
        <v>0</v>
      </c>
      <c r="BJ327" s="16" t="s">
        <v>88</v>
      </c>
      <c r="BK327" s="245">
        <f>ROUND(I327*H327,2)</f>
        <v>0</v>
      </c>
      <c r="BL327" s="16" t="s">
        <v>247</v>
      </c>
      <c r="BM327" s="244" t="s">
        <v>491</v>
      </c>
    </row>
    <row r="328" s="12" customFormat="1">
      <c r="B328" s="246"/>
      <c r="C328" s="247"/>
      <c r="D328" s="248" t="s">
        <v>249</v>
      </c>
      <c r="E328" s="249" t="s">
        <v>1</v>
      </c>
      <c r="F328" s="250" t="s">
        <v>492</v>
      </c>
      <c r="G328" s="247"/>
      <c r="H328" s="251">
        <v>1</v>
      </c>
      <c r="I328" s="252"/>
      <c r="J328" s="247"/>
      <c r="K328" s="247"/>
      <c r="L328" s="253"/>
      <c r="M328" s="254"/>
      <c r="N328" s="255"/>
      <c r="O328" s="255"/>
      <c r="P328" s="255"/>
      <c r="Q328" s="255"/>
      <c r="R328" s="255"/>
      <c r="S328" s="255"/>
      <c r="T328" s="256"/>
      <c r="AT328" s="257" t="s">
        <v>249</v>
      </c>
      <c r="AU328" s="257" t="s">
        <v>88</v>
      </c>
      <c r="AV328" s="12" t="s">
        <v>88</v>
      </c>
      <c r="AW328" s="12" t="s">
        <v>31</v>
      </c>
      <c r="AX328" s="12" t="s">
        <v>75</v>
      </c>
      <c r="AY328" s="257" t="s">
        <v>241</v>
      </c>
    </row>
    <row r="329" s="13" customFormat="1">
      <c r="B329" s="258"/>
      <c r="C329" s="259"/>
      <c r="D329" s="248" t="s">
        <v>249</v>
      </c>
      <c r="E329" s="260" t="s">
        <v>1</v>
      </c>
      <c r="F329" s="261" t="s">
        <v>251</v>
      </c>
      <c r="G329" s="259"/>
      <c r="H329" s="262">
        <v>1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AT329" s="268" t="s">
        <v>249</v>
      </c>
      <c r="AU329" s="268" t="s">
        <v>88</v>
      </c>
      <c r="AV329" s="13" t="s">
        <v>247</v>
      </c>
      <c r="AW329" s="13" t="s">
        <v>31</v>
      </c>
      <c r="AX329" s="13" t="s">
        <v>82</v>
      </c>
      <c r="AY329" s="268" t="s">
        <v>241</v>
      </c>
    </row>
    <row r="330" s="1" customFormat="1" ht="24" customHeight="1">
      <c r="B330" s="37"/>
      <c r="C330" s="233" t="s">
        <v>493</v>
      </c>
      <c r="D330" s="233" t="s">
        <v>243</v>
      </c>
      <c r="E330" s="234" t="s">
        <v>494</v>
      </c>
      <c r="F330" s="235" t="s">
        <v>495</v>
      </c>
      <c r="G330" s="236" t="s">
        <v>485</v>
      </c>
      <c r="H330" s="237">
        <v>2</v>
      </c>
      <c r="I330" s="238"/>
      <c r="J330" s="239">
        <f>ROUND(I330*H330,2)</f>
        <v>0</v>
      </c>
      <c r="K330" s="235" t="s">
        <v>246</v>
      </c>
      <c r="L330" s="42"/>
      <c r="M330" s="240" t="s">
        <v>1</v>
      </c>
      <c r="N330" s="241" t="s">
        <v>41</v>
      </c>
      <c r="O330" s="85"/>
      <c r="P330" s="242">
        <f>O330*H330</f>
        <v>0</v>
      </c>
      <c r="Q330" s="242">
        <v>0.041430000000000002</v>
      </c>
      <c r="R330" s="242">
        <f>Q330*H330</f>
        <v>0.082860000000000003</v>
      </c>
      <c r="S330" s="242">
        <v>0</v>
      </c>
      <c r="T330" s="243">
        <f>S330*H330</f>
        <v>0</v>
      </c>
      <c r="AR330" s="244" t="s">
        <v>247</v>
      </c>
      <c r="AT330" s="244" t="s">
        <v>243</v>
      </c>
      <c r="AU330" s="244" t="s">
        <v>88</v>
      </c>
      <c r="AY330" s="16" t="s">
        <v>241</v>
      </c>
      <c r="BE330" s="245">
        <f>IF(N330="základná",J330,0)</f>
        <v>0</v>
      </c>
      <c r="BF330" s="245">
        <f>IF(N330="znížená",J330,0)</f>
        <v>0</v>
      </c>
      <c r="BG330" s="245">
        <f>IF(N330="zákl. prenesená",J330,0)</f>
        <v>0</v>
      </c>
      <c r="BH330" s="245">
        <f>IF(N330="zníž. prenesená",J330,0)</f>
        <v>0</v>
      </c>
      <c r="BI330" s="245">
        <f>IF(N330="nulová",J330,0)</f>
        <v>0</v>
      </c>
      <c r="BJ330" s="16" t="s">
        <v>88</v>
      </c>
      <c r="BK330" s="245">
        <f>ROUND(I330*H330,2)</f>
        <v>0</v>
      </c>
      <c r="BL330" s="16" t="s">
        <v>247</v>
      </c>
      <c r="BM330" s="244" t="s">
        <v>496</v>
      </c>
    </row>
    <row r="331" s="12" customFormat="1">
      <c r="B331" s="246"/>
      <c r="C331" s="247"/>
      <c r="D331" s="248" t="s">
        <v>249</v>
      </c>
      <c r="E331" s="249" t="s">
        <v>1</v>
      </c>
      <c r="F331" s="250" t="s">
        <v>497</v>
      </c>
      <c r="G331" s="247"/>
      <c r="H331" s="251">
        <v>2</v>
      </c>
      <c r="I331" s="252"/>
      <c r="J331" s="247"/>
      <c r="K331" s="247"/>
      <c r="L331" s="253"/>
      <c r="M331" s="254"/>
      <c r="N331" s="255"/>
      <c r="O331" s="255"/>
      <c r="P331" s="255"/>
      <c r="Q331" s="255"/>
      <c r="R331" s="255"/>
      <c r="S331" s="255"/>
      <c r="T331" s="256"/>
      <c r="AT331" s="257" t="s">
        <v>249</v>
      </c>
      <c r="AU331" s="257" t="s">
        <v>88</v>
      </c>
      <c r="AV331" s="12" t="s">
        <v>88</v>
      </c>
      <c r="AW331" s="12" t="s">
        <v>31</v>
      </c>
      <c r="AX331" s="12" t="s">
        <v>75</v>
      </c>
      <c r="AY331" s="257" t="s">
        <v>241</v>
      </c>
    </row>
    <row r="332" s="13" customFormat="1">
      <c r="B332" s="258"/>
      <c r="C332" s="259"/>
      <c r="D332" s="248" t="s">
        <v>249</v>
      </c>
      <c r="E332" s="260" t="s">
        <v>1</v>
      </c>
      <c r="F332" s="261" t="s">
        <v>251</v>
      </c>
      <c r="G332" s="259"/>
      <c r="H332" s="262">
        <v>2</v>
      </c>
      <c r="I332" s="263"/>
      <c r="J332" s="259"/>
      <c r="K332" s="259"/>
      <c r="L332" s="264"/>
      <c r="M332" s="265"/>
      <c r="N332" s="266"/>
      <c r="O332" s="266"/>
      <c r="P332" s="266"/>
      <c r="Q332" s="266"/>
      <c r="R332" s="266"/>
      <c r="S332" s="266"/>
      <c r="T332" s="267"/>
      <c r="AT332" s="268" t="s">
        <v>249</v>
      </c>
      <c r="AU332" s="268" t="s">
        <v>88</v>
      </c>
      <c r="AV332" s="13" t="s">
        <v>247</v>
      </c>
      <c r="AW332" s="13" t="s">
        <v>31</v>
      </c>
      <c r="AX332" s="13" t="s">
        <v>82</v>
      </c>
      <c r="AY332" s="268" t="s">
        <v>241</v>
      </c>
    </row>
    <row r="333" s="1" customFormat="1" ht="24" customHeight="1">
      <c r="B333" s="37"/>
      <c r="C333" s="233" t="s">
        <v>498</v>
      </c>
      <c r="D333" s="233" t="s">
        <v>243</v>
      </c>
      <c r="E333" s="234" t="s">
        <v>499</v>
      </c>
      <c r="F333" s="235" t="s">
        <v>500</v>
      </c>
      <c r="G333" s="236" t="s">
        <v>485</v>
      </c>
      <c r="H333" s="237">
        <v>6</v>
      </c>
      <c r="I333" s="238"/>
      <c r="J333" s="239">
        <f>ROUND(I333*H333,2)</f>
        <v>0</v>
      </c>
      <c r="K333" s="235" t="s">
        <v>246</v>
      </c>
      <c r="L333" s="42"/>
      <c r="M333" s="240" t="s">
        <v>1</v>
      </c>
      <c r="N333" s="241" t="s">
        <v>41</v>
      </c>
      <c r="O333" s="85"/>
      <c r="P333" s="242">
        <f>O333*H333</f>
        <v>0</v>
      </c>
      <c r="Q333" s="242">
        <v>0.048849999999999998</v>
      </c>
      <c r="R333" s="242">
        <f>Q333*H333</f>
        <v>0.29309999999999997</v>
      </c>
      <c r="S333" s="242">
        <v>0</v>
      </c>
      <c r="T333" s="243">
        <f>S333*H333</f>
        <v>0</v>
      </c>
      <c r="AR333" s="244" t="s">
        <v>247</v>
      </c>
      <c r="AT333" s="244" t="s">
        <v>243</v>
      </c>
      <c r="AU333" s="244" t="s">
        <v>88</v>
      </c>
      <c r="AY333" s="16" t="s">
        <v>241</v>
      </c>
      <c r="BE333" s="245">
        <f>IF(N333="základná",J333,0)</f>
        <v>0</v>
      </c>
      <c r="BF333" s="245">
        <f>IF(N333="znížená",J333,0)</f>
        <v>0</v>
      </c>
      <c r="BG333" s="245">
        <f>IF(N333="zákl. prenesená",J333,0)</f>
        <v>0</v>
      </c>
      <c r="BH333" s="245">
        <f>IF(N333="zníž. prenesená",J333,0)</f>
        <v>0</v>
      </c>
      <c r="BI333" s="245">
        <f>IF(N333="nulová",J333,0)</f>
        <v>0</v>
      </c>
      <c r="BJ333" s="16" t="s">
        <v>88</v>
      </c>
      <c r="BK333" s="245">
        <f>ROUND(I333*H333,2)</f>
        <v>0</v>
      </c>
      <c r="BL333" s="16" t="s">
        <v>247</v>
      </c>
      <c r="BM333" s="244" t="s">
        <v>501</v>
      </c>
    </row>
    <row r="334" s="12" customFormat="1">
      <c r="B334" s="246"/>
      <c r="C334" s="247"/>
      <c r="D334" s="248" t="s">
        <v>249</v>
      </c>
      <c r="E334" s="249" t="s">
        <v>1</v>
      </c>
      <c r="F334" s="250" t="s">
        <v>502</v>
      </c>
      <c r="G334" s="247"/>
      <c r="H334" s="251">
        <v>6</v>
      </c>
      <c r="I334" s="252"/>
      <c r="J334" s="247"/>
      <c r="K334" s="247"/>
      <c r="L334" s="253"/>
      <c r="M334" s="254"/>
      <c r="N334" s="255"/>
      <c r="O334" s="255"/>
      <c r="P334" s="255"/>
      <c r="Q334" s="255"/>
      <c r="R334" s="255"/>
      <c r="S334" s="255"/>
      <c r="T334" s="256"/>
      <c r="AT334" s="257" t="s">
        <v>249</v>
      </c>
      <c r="AU334" s="257" t="s">
        <v>88</v>
      </c>
      <c r="AV334" s="12" t="s">
        <v>88</v>
      </c>
      <c r="AW334" s="12" t="s">
        <v>31</v>
      </c>
      <c r="AX334" s="12" t="s">
        <v>75</v>
      </c>
      <c r="AY334" s="257" t="s">
        <v>241</v>
      </c>
    </row>
    <row r="335" s="13" customFormat="1">
      <c r="B335" s="258"/>
      <c r="C335" s="259"/>
      <c r="D335" s="248" t="s">
        <v>249</v>
      </c>
      <c r="E335" s="260" t="s">
        <v>1</v>
      </c>
      <c r="F335" s="261" t="s">
        <v>251</v>
      </c>
      <c r="G335" s="259"/>
      <c r="H335" s="262">
        <v>6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AT335" s="268" t="s">
        <v>249</v>
      </c>
      <c r="AU335" s="268" t="s">
        <v>88</v>
      </c>
      <c r="AV335" s="13" t="s">
        <v>247</v>
      </c>
      <c r="AW335" s="13" t="s">
        <v>31</v>
      </c>
      <c r="AX335" s="13" t="s">
        <v>82</v>
      </c>
      <c r="AY335" s="268" t="s">
        <v>241</v>
      </c>
    </row>
    <row r="336" s="1" customFormat="1" ht="24" customHeight="1">
      <c r="B336" s="37"/>
      <c r="C336" s="233" t="s">
        <v>503</v>
      </c>
      <c r="D336" s="233" t="s">
        <v>243</v>
      </c>
      <c r="E336" s="234" t="s">
        <v>504</v>
      </c>
      <c r="F336" s="235" t="s">
        <v>505</v>
      </c>
      <c r="G336" s="236" t="s">
        <v>143</v>
      </c>
      <c r="H336" s="237">
        <v>8.734</v>
      </c>
      <c r="I336" s="238"/>
      <c r="J336" s="239">
        <f>ROUND(I336*H336,2)</f>
        <v>0</v>
      </c>
      <c r="K336" s="235" t="s">
        <v>246</v>
      </c>
      <c r="L336" s="42"/>
      <c r="M336" s="240" t="s">
        <v>1</v>
      </c>
      <c r="N336" s="241" t="s">
        <v>41</v>
      </c>
      <c r="O336" s="85"/>
      <c r="P336" s="242">
        <f>O336*H336</f>
        <v>0</v>
      </c>
      <c r="Q336" s="242">
        <v>1.0000000000000001E-05</v>
      </c>
      <c r="R336" s="242">
        <f>Q336*H336</f>
        <v>8.7340000000000001E-05</v>
      </c>
      <c r="S336" s="242">
        <v>0</v>
      </c>
      <c r="T336" s="243">
        <f>S336*H336</f>
        <v>0</v>
      </c>
      <c r="AR336" s="244" t="s">
        <v>247</v>
      </c>
      <c r="AT336" s="244" t="s">
        <v>243</v>
      </c>
      <c r="AU336" s="244" t="s">
        <v>88</v>
      </c>
      <c r="AY336" s="16" t="s">
        <v>241</v>
      </c>
      <c r="BE336" s="245">
        <f>IF(N336="základná",J336,0)</f>
        <v>0</v>
      </c>
      <c r="BF336" s="245">
        <f>IF(N336="znížená",J336,0)</f>
        <v>0</v>
      </c>
      <c r="BG336" s="245">
        <f>IF(N336="zákl. prenesená",J336,0)</f>
        <v>0</v>
      </c>
      <c r="BH336" s="245">
        <f>IF(N336="zníž. prenesená",J336,0)</f>
        <v>0</v>
      </c>
      <c r="BI336" s="245">
        <f>IF(N336="nulová",J336,0)</f>
        <v>0</v>
      </c>
      <c r="BJ336" s="16" t="s">
        <v>88</v>
      </c>
      <c r="BK336" s="245">
        <f>ROUND(I336*H336,2)</f>
        <v>0</v>
      </c>
      <c r="BL336" s="16" t="s">
        <v>247</v>
      </c>
      <c r="BM336" s="244" t="s">
        <v>506</v>
      </c>
    </row>
    <row r="337" s="12" customFormat="1">
      <c r="B337" s="246"/>
      <c r="C337" s="247"/>
      <c r="D337" s="248" t="s">
        <v>249</v>
      </c>
      <c r="E337" s="249" t="s">
        <v>1</v>
      </c>
      <c r="F337" s="250" t="s">
        <v>507</v>
      </c>
      <c r="G337" s="247"/>
      <c r="H337" s="251">
        <v>2.3889999999999998</v>
      </c>
      <c r="I337" s="252"/>
      <c r="J337" s="247"/>
      <c r="K337" s="247"/>
      <c r="L337" s="253"/>
      <c r="M337" s="254"/>
      <c r="N337" s="255"/>
      <c r="O337" s="255"/>
      <c r="P337" s="255"/>
      <c r="Q337" s="255"/>
      <c r="R337" s="255"/>
      <c r="S337" s="255"/>
      <c r="T337" s="256"/>
      <c r="AT337" s="257" t="s">
        <v>249</v>
      </c>
      <c r="AU337" s="257" t="s">
        <v>88</v>
      </c>
      <c r="AV337" s="12" t="s">
        <v>88</v>
      </c>
      <c r="AW337" s="12" t="s">
        <v>31</v>
      </c>
      <c r="AX337" s="12" t="s">
        <v>75</v>
      </c>
      <c r="AY337" s="257" t="s">
        <v>241</v>
      </c>
    </row>
    <row r="338" s="12" customFormat="1">
      <c r="B338" s="246"/>
      <c r="C338" s="247"/>
      <c r="D338" s="248" t="s">
        <v>249</v>
      </c>
      <c r="E338" s="249" t="s">
        <v>1</v>
      </c>
      <c r="F338" s="250" t="s">
        <v>508</v>
      </c>
      <c r="G338" s="247"/>
      <c r="H338" s="251">
        <v>6.3449999999999998</v>
      </c>
      <c r="I338" s="252"/>
      <c r="J338" s="247"/>
      <c r="K338" s="247"/>
      <c r="L338" s="253"/>
      <c r="M338" s="254"/>
      <c r="N338" s="255"/>
      <c r="O338" s="255"/>
      <c r="P338" s="255"/>
      <c r="Q338" s="255"/>
      <c r="R338" s="255"/>
      <c r="S338" s="255"/>
      <c r="T338" s="256"/>
      <c r="AT338" s="257" t="s">
        <v>249</v>
      </c>
      <c r="AU338" s="257" t="s">
        <v>88</v>
      </c>
      <c r="AV338" s="12" t="s">
        <v>88</v>
      </c>
      <c r="AW338" s="12" t="s">
        <v>31</v>
      </c>
      <c r="AX338" s="12" t="s">
        <v>75</v>
      </c>
      <c r="AY338" s="257" t="s">
        <v>241</v>
      </c>
    </row>
    <row r="339" s="13" customFormat="1">
      <c r="B339" s="258"/>
      <c r="C339" s="259"/>
      <c r="D339" s="248" t="s">
        <v>249</v>
      </c>
      <c r="E339" s="260" t="s">
        <v>185</v>
      </c>
      <c r="F339" s="261" t="s">
        <v>251</v>
      </c>
      <c r="G339" s="259"/>
      <c r="H339" s="262">
        <v>8.734</v>
      </c>
      <c r="I339" s="263"/>
      <c r="J339" s="259"/>
      <c r="K339" s="259"/>
      <c r="L339" s="264"/>
      <c r="M339" s="265"/>
      <c r="N339" s="266"/>
      <c r="O339" s="266"/>
      <c r="P339" s="266"/>
      <c r="Q339" s="266"/>
      <c r="R339" s="266"/>
      <c r="S339" s="266"/>
      <c r="T339" s="267"/>
      <c r="AT339" s="268" t="s">
        <v>249</v>
      </c>
      <c r="AU339" s="268" t="s">
        <v>88</v>
      </c>
      <c r="AV339" s="13" t="s">
        <v>247</v>
      </c>
      <c r="AW339" s="13" t="s">
        <v>31</v>
      </c>
      <c r="AX339" s="13" t="s">
        <v>82</v>
      </c>
      <c r="AY339" s="268" t="s">
        <v>241</v>
      </c>
    </row>
    <row r="340" s="1" customFormat="1" ht="24" customHeight="1">
      <c r="B340" s="37"/>
      <c r="C340" s="279" t="s">
        <v>509</v>
      </c>
      <c r="D340" s="279" t="s">
        <v>365</v>
      </c>
      <c r="E340" s="280" t="s">
        <v>460</v>
      </c>
      <c r="F340" s="281" t="s">
        <v>461</v>
      </c>
      <c r="G340" s="282" t="s">
        <v>143</v>
      </c>
      <c r="H340" s="283">
        <v>8.734</v>
      </c>
      <c r="I340" s="284"/>
      <c r="J340" s="285">
        <f>ROUND(I340*H340,2)</f>
        <v>0</v>
      </c>
      <c r="K340" s="281" t="s">
        <v>246</v>
      </c>
      <c r="L340" s="286"/>
      <c r="M340" s="287" t="s">
        <v>1</v>
      </c>
      <c r="N340" s="288" t="s">
        <v>41</v>
      </c>
      <c r="O340" s="85"/>
      <c r="P340" s="242">
        <f>O340*H340</f>
        <v>0</v>
      </c>
      <c r="Q340" s="242">
        <v>2.3921000000000001</v>
      </c>
      <c r="R340" s="242">
        <f>Q340*H340</f>
        <v>20.8926014</v>
      </c>
      <c r="S340" s="242">
        <v>0</v>
      </c>
      <c r="T340" s="243">
        <f>S340*H340</f>
        <v>0</v>
      </c>
      <c r="AR340" s="244" t="s">
        <v>286</v>
      </c>
      <c r="AT340" s="244" t="s">
        <v>365</v>
      </c>
      <c r="AU340" s="244" t="s">
        <v>88</v>
      </c>
      <c r="AY340" s="16" t="s">
        <v>241</v>
      </c>
      <c r="BE340" s="245">
        <f>IF(N340="základná",J340,0)</f>
        <v>0</v>
      </c>
      <c r="BF340" s="245">
        <f>IF(N340="znížená",J340,0)</f>
        <v>0</v>
      </c>
      <c r="BG340" s="245">
        <f>IF(N340="zákl. prenesená",J340,0)</f>
        <v>0</v>
      </c>
      <c r="BH340" s="245">
        <f>IF(N340="zníž. prenesená",J340,0)</f>
        <v>0</v>
      </c>
      <c r="BI340" s="245">
        <f>IF(N340="nulová",J340,0)</f>
        <v>0</v>
      </c>
      <c r="BJ340" s="16" t="s">
        <v>88</v>
      </c>
      <c r="BK340" s="245">
        <f>ROUND(I340*H340,2)</f>
        <v>0</v>
      </c>
      <c r="BL340" s="16" t="s">
        <v>247</v>
      </c>
      <c r="BM340" s="244" t="s">
        <v>510</v>
      </c>
    </row>
    <row r="341" s="12" customFormat="1">
      <c r="B341" s="246"/>
      <c r="C341" s="247"/>
      <c r="D341" s="248" t="s">
        <v>249</v>
      </c>
      <c r="E341" s="249" t="s">
        <v>1</v>
      </c>
      <c r="F341" s="250" t="s">
        <v>185</v>
      </c>
      <c r="G341" s="247"/>
      <c r="H341" s="251">
        <v>8.734</v>
      </c>
      <c r="I341" s="252"/>
      <c r="J341" s="247"/>
      <c r="K341" s="247"/>
      <c r="L341" s="253"/>
      <c r="M341" s="254"/>
      <c r="N341" s="255"/>
      <c r="O341" s="255"/>
      <c r="P341" s="255"/>
      <c r="Q341" s="255"/>
      <c r="R341" s="255"/>
      <c r="S341" s="255"/>
      <c r="T341" s="256"/>
      <c r="AT341" s="257" t="s">
        <v>249</v>
      </c>
      <c r="AU341" s="257" t="s">
        <v>88</v>
      </c>
      <c r="AV341" s="12" t="s">
        <v>88</v>
      </c>
      <c r="AW341" s="12" t="s">
        <v>31</v>
      </c>
      <c r="AX341" s="12" t="s">
        <v>75</v>
      </c>
      <c r="AY341" s="257" t="s">
        <v>241</v>
      </c>
    </row>
    <row r="342" s="13" customFormat="1">
      <c r="B342" s="258"/>
      <c r="C342" s="259"/>
      <c r="D342" s="248" t="s">
        <v>249</v>
      </c>
      <c r="E342" s="260" t="s">
        <v>1</v>
      </c>
      <c r="F342" s="261" t="s">
        <v>251</v>
      </c>
      <c r="G342" s="259"/>
      <c r="H342" s="262">
        <v>8.734</v>
      </c>
      <c r="I342" s="263"/>
      <c r="J342" s="259"/>
      <c r="K342" s="259"/>
      <c r="L342" s="264"/>
      <c r="M342" s="265"/>
      <c r="N342" s="266"/>
      <c r="O342" s="266"/>
      <c r="P342" s="266"/>
      <c r="Q342" s="266"/>
      <c r="R342" s="266"/>
      <c r="S342" s="266"/>
      <c r="T342" s="267"/>
      <c r="AT342" s="268" t="s">
        <v>249</v>
      </c>
      <c r="AU342" s="268" t="s">
        <v>88</v>
      </c>
      <c r="AV342" s="13" t="s">
        <v>247</v>
      </c>
      <c r="AW342" s="13" t="s">
        <v>31</v>
      </c>
      <c r="AX342" s="13" t="s">
        <v>82</v>
      </c>
      <c r="AY342" s="268" t="s">
        <v>241</v>
      </c>
    </row>
    <row r="343" s="1" customFormat="1" ht="24" customHeight="1">
      <c r="B343" s="37"/>
      <c r="C343" s="233" t="s">
        <v>511</v>
      </c>
      <c r="D343" s="233" t="s">
        <v>243</v>
      </c>
      <c r="E343" s="234" t="s">
        <v>512</v>
      </c>
      <c r="F343" s="235" t="s">
        <v>513</v>
      </c>
      <c r="G343" s="236" t="s">
        <v>139</v>
      </c>
      <c r="H343" s="237">
        <v>69.984999999999999</v>
      </c>
      <c r="I343" s="238"/>
      <c r="J343" s="239">
        <f>ROUND(I343*H343,2)</f>
        <v>0</v>
      </c>
      <c r="K343" s="235" t="s">
        <v>246</v>
      </c>
      <c r="L343" s="42"/>
      <c r="M343" s="240" t="s">
        <v>1</v>
      </c>
      <c r="N343" s="241" t="s">
        <v>41</v>
      </c>
      <c r="O343" s="85"/>
      <c r="P343" s="242">
        <f>O343*H343</f>
        <v>0</v>
      </c>
      <c r="Q343" s="242">
        <v>0.0064599999999999996</v>
      </c>
      <c r="R343" s="242">
        <f>Q343*H343</f>
        <v>0.45210309999999998</v>
      </c>
      <c r="S343" s="242">
        <v>0</v>
      </c>
      <c r="T343" s="243">
        <f>S343*H343</f>
        <v>0</v>
      </c>
      <c r="AR343" s="244" t="s">
        <v>247</v>
      </c>
      <c r="AT343" s="244" t="s">
        <v>243</v>
      </c>
      <c r="AU343" s="244" t="s">
        <v>88</v>
      </c>
      <c r="AY343" s="16" t="s">
        <v>241</v>
      </c>
      <c r="BE343" s="245">
        <f>IF(N343="základná",J343,0)</f>
        <v>0</v>
      </c>
      <c r="BF343" s="245">
        <f>IF(N343="znížená",J343,0)</f>
        <v>0</v>
      </c>
      <c r="BG343" s="245">
        <f>IF(N343="zákl. prenesená",J343,0)</f>
        <v>0</v>
      </c>
      <c r="BH343" s="245">
        <f>IF(N343="zníž. prenesená",J343,0)</f>
        <v>0</v>
      </c>
      <c r="BI343" s="245">
        <f>IF(N343="nulová",J343,0)</f>
        <v>0</v>
      </c>
      <c r="BJ343" s="16" t="s">
        <v>88</v>
      </c>
      <c r="BK343" s="245">
        <f>ROUND(I343*H343,2)</f>
        <v>0</v>
      </c>
      <c r="BL343" s="16" t="s">
        <v>247</v>
      </c>
      <c r="BM343" s="244" t="s">
        <v>514</v>
      </c>
    </row>
    <row r="344" s="12" customFormat="1">
      <c r="B344" s="246"/>
      <c r="C344" s="247"/>
      <c r="D344" s="248" t="s">
        <v>249</v>
      </c>
      <c r="E344" s="249" t="s">
        <v>1</v>
      </c>
      <c r="F344" s="250" t="s">
        <v>515</v>
      </c>
      <c r="G344" s="247"/>
      <c r="H344" s="251">
        <v>15.925000000000001</v>
      </c>
      <c r="I344" s="252"/>
      <c r="J344" s="247"/>
      <c r="K344" s="247"/>
      <c r="L344" s="253"/>
      <c r="M344" s="254"/>
      <c r="N344" s="255"/>
      <c r="O344" s="255"/>
      <c r="P344" s="255"/>
      <c r="Q344" s="255"/>
      <c r="R344" s="255"/>
      <c r="S344" s="255"/>
      <c r="T344" s="256"/>
      <c r="AT344" s="257" t="s">
        <v>249</v>
      </c>
      <c r="AU344" s="257" t="s">
        <v>88</v>
      </c>
      <c r="AV344" s="12" t="s">
        <v>88</v>
      </c>
      <c r="AW344" s="12" t="s">
        <v>31</v>
      </c>
      <c r="AX344" s="12" t="s">
        <v>75</v>
      </c>
      <c r="AY344" s="257" t="s">
        <v>241</v>
      </c>
    </row>
    <row r="345" s="12" customFormat="1">
      <c r="B345" s="246"/>
      <c r="C345" s="247"/>
      <c r="D345" s="248" t="s">
        <v>249</v>
      </c>
      <c r="E345" s="249" t="s">
        <v>1</v>
      </c>
      <c r="F345" s="250" t="s">
        <v>516</v>
      </c>
      <c r="G345" s="247"/>
      <c r="H345" s="251">
        <v>6.1349999999999998</v>
      </c>
      <c r="I345" s="252"/>
      <c r="J345" s="247"/>
      <c r="K345" s="247"/>
      <c r="L345" s="253"/>
      <c r="M345" s="254"/>
      <c r="N345" s="255"/>
      <c r="O345" s="255"/>
      <c r="P345" s="255"/>
      <c r="Q345" s="255"/>
      <c r="R345" s="255"/>
      <c r="S345" s="255"/>
      <c r="T345" s="256"/>
      <c r="AT345" s="257" t="s">
        <v>249</v>
      </c>
      <c r="AU345" s="257" t="s">
        <v>88</v>
      </c>
      <c r="AV345" s="12" t="s">
        <v>88</v>
      </c>
      <c r="AW345" s="12" t="s">
        <v>31</v>
      </c>
      <c r="AX345" s="12" t="s">
        <v>75</v>
      </c>
      <c r="AY345" s="257" t="s">
        <v>241</v>
      </c>
    </row>
    <row r="346" s="12" customFormat="1">
      <c r="B346" s="246"/>
      <c r="C346" s="247"/>
      <c r="D346" s="248" t="s">
        <v>249</v>
      </c>
      <c r="E346" s="249" t="s">
        <v>1</v>
      </c>
      <c r="F346" s="250" t="s">
        <v>517</v>
      </c>
      <c r="G346" s="247"/>
      <c r="H346" s="251">
        <v>31.725000000000001</v>
      </c>
      <c r="I346" s="252"/>
      <c r="J346" s="247"/>
      <c r="K346" s="247"/>
      <c r="L346" s="253"/>
      <c r="M346" s="254"/>
      <c r="N346" s="255"/>
      <c r="O346" s="255"/>
      <c r="P346" s="255"/>
      <c r="Q346" s="255"/>
      <c r="R346" s="255"/>
      <c r="S346" s="255"/>
      <c r="T346" s="256"/>
      <c r="AT346" s="257" t="s">
        <v>249</v>
      </c>
      <c r="AU346" s="257" t="s">
        <v>88</v>
      </c>
      <c r="AV346" s="12" t="s">
        <v>88</v>
      </c>
      <c r="AW346" s="12" t="s">
        <v>31</v>
      </c>
      <c r="AX346" s="12" t="s">
        <v>75</v>
      </c>
      <c r="AY346" s="257" t="s">
        <v>241</v>
      </c>
    </row>
    <row r="347" s="12" customFormat="1">
      <c r="B347" s="246"/>
      <c r="C347" s="247"/>
      <c r="D347" s="248" t="s">
        <v>249</v>
      </c>
      <c r="E347" s="249" t="s">
        <v>1</v>
      </c>
      <c r="F347" s="250" t="s">
        <v>518</v>
      </c>
      <c r="G347" s="247"/>
      <c r="H347" s="251">
        <v>16.199999999999999</v>
      </c>
      <c r="I347" s="252"/>
      <c r="J347" s="247"/>
      <c r="K347" s="247"/>
      <c r="L347" s="253"/>
      <c r="M347" s="254"/>
      <c r="N347" s="255"/>
      <c r="O347" s="255"/>
      <c r="P347" s="255"/>
      <c r="Q347" s="255"/>
      <c r="R347" s="255"/>
      <c r="S347" s="255"/>
      <c r="T347" s="256"/>
      <c r="AT347" s="257" t="s">
        <v>249</v>
      </c>
      <c r="AU347" s="257" t="s">
        <v>88</v>
      </c>
      <c r="AV347" s="12" t="s">
        <v>88</v>
      </c>
      <c r="AW347" s="12" t="s">
        <v>31</v>
      </c>
      <c r="AX347" s="12" t="s">
        <v>75</v>
      </c>
      <c r="AY347" s="257" t="s">
        <v>241</v>
      </c>
    </row>
    <row r="348" s="13" customFormat="1">
      <c r="B348" s="258"/>
      <c r="C348" s="259"/>
      <c r="D348" s="248" t="s">
        <v>249</v>
      </c>
      <c r="E348" s="260" t="s">
        <v>191</v>
      </c>
      <c r="F348" s="261" t="s">
        <v>251</v>
      </c>
      <c r="G348" s="259"/>
      <c r="H348" s="262">
        <v>69.984999999999999</v>
      </c>
      <c r="I348" s="263"/>
      <c r="J348" s="259"/>
      <c r="K348" s="259"/>
      <c r="L348" s="264"/>
      <c r="M348" s="265"/>
      <c r="N348" s="266"/>
      <c r="O348" s="266"/>
      <c r="P348" s="266"/>
      <c r="Q348" s="266"/>
      <c r="R348" s="266"/>
      <c r="S348" s="266"/>
      <c r="T348" s="267"/>
      <c r="AT348" s="268" t="s">
        <v>249</v>
      </c>
      <c r="AU348" s="268" t="s">
        <v>88</v>
      </c>
      <c r="AV348" s="13" t="s">
        <v>247</v>
      </c>
      <c r="AW348" s="13" t="s">
        <v>31</v>
      </c>
      <c r="AX348" s="13" t="s">
        <v>82</v>
      </c>
      <c r="AY348" s="268" t="s">
        <v>241</v>
      </c>
    </row>
    <row r="349" s="1" customFormat="1" ht="24" customHeight="1">
      <c r="B349" s="37"/>
      <c r="C349" s="233" t="s">
        <v>519</v>
      </c>
      <c r="D349" s="233" t="s">
        <v>243</v>
      </c>
      <c r="E349" s="234" t="s">
        <v>520</v>
      </c>
      <c r="F349" s="235" t="s">
        <v>521</v>
      </c>
      <c r="G349" s="236" t="s">
        <v>139</v>
      </c>
      <c r="H349" s="237">
        <v>69.984999999999999</v>
      </c>
      <c r="I349" s="238"/>
      <c r="J349" s="239">
        <f>ROUND(I349*H349,2)</f>
        <v>0</v>
      </c>
      <c r="K349" s="235" t="s">
        <v>246</v>
      </c>
      <c r="L349" s="42"/>
      <c r="M349" s="240" t="s">
        <v>1</v>
      </c>
      <c r="N349" s="241" t="s">
        <v>41</v>
      </c>
      <c r="O349" s="85"/>
      <c r="P349" s="242">
        <f>O349*H349</f>
        <v>0</v>
      </c>
      <c r="Q349" s="242">
        <v>0</v>
      </c>
      <c r="R349" s="242">
        <f>Q349*H349</f>
        <v>0</v>
      </c>
      <c r="S349" s="242">
        <v>0</v>
      </c>
      <c r="T349" s="243">
        <f>S349*H349</f>
        <v>0</v>
      </c>
      <c r="AR349" s="244" t="s">
        <v>247</v>
      </c>
      <c r="AT349" s="244" t="s">
        <v>243</v>
      </c>
      <c r="AU349" s="244" t="s">
        <v>88</v>
      </c>
      <c r="AY349" s="16" t="s">
        <v>241</v>
      </c>
      <c r="BE349" s="245">
        <f>IF(N349="základná",J349,0)</f>
        <v>0</v>
      </c>
      <c r="BF349" s="245">
        <f>IF(N349="znížená",J349,0)</f>
        <v>0</v>
      </c>
      <c r="BG349" s="245">
        <f>IF(N349="zákl. prenesená",J349,0)</f>
        <v>0</v>
      </c>
      <c r="BH349" s="245">
        <f>IF(N349="zníž. prenesená",J349,0)</f>
        <v>0</v>
      </c>
      <c r="BI349" s="245">
        <f>IF(N349="nulová",J349,0)</f>
        <v>0</v>
      </c>
      <c r="BJ349" s="16" t="s">
        <v>88</v>
      </c>
      <c r="BK349" s="245">
        <f>ROUND(I349*H349,2)</f>
        <v>0</v>
      </c>
      <c r="BL349" s="16" t="s">
        <v>247</v>
      </c>
      <c r="BM349" s="244" t="s">
        <v>522</v>
      </c>
    </row>
    <row r="350" s="12" customFormat="1">
      <c r="B350" s="246"/>
      <c r="C350" s="247"/>
      <c r="D350" s="248" t="s">
        <v>249</v>
      </c>
      <c r="E350" s="249" t="s">
        <v>1</v>
      </c>
      <c r="F350" s="250" t="s">
        <v>191</v>
      </c>
      <c r="G350" s="247"/>
      <c r="H350" s="251">
        <v>69.984999999999999</v>
      </c>
      <c r="I350" s="252"/>
      <c r="J350" s="247"/>
      <c r="K350" s="247"/>
      <c r="L350" s="253"/>
      <c r="M350" s="254"/>
      <c r="N350" s="255"/>
      <c r="O350" s="255"/>
      <c r="P350" s="255"/>
      <c r="Q350" s="255"/>
      <c r="R350" s="255"/>
      <c r="S350" s="255"/>
      <c r="T350" s="256"/>
      <c r="AT350" s="257" t="s">
        <v>249</v>
      </c>
      <c r="AU350" s="257" t="s">
        <v>88</v>
      </c>
      <c r="AV350" s="12" t="s">
        <v>88</v>
      </c>
      <c r="AW350" s="12" t="s">
        <v>31</v>
      </c>
      <c r="AX350" s="12" t="s">
        <v>75</v>
      </c>
      <c r="AY350" s="257" t="s">
        <v>241</v>
      </c>
    </row>
    <row r="351" s="13" customFormat="1">
      <c r="B351" s="258"/>
      <c r="C351" s="259"/>
      <c r="D351" s="248" t="s">
        <v>249</v>
      </c>
      <c r="E351" s="260" t="s">
        <v>1</v>
      </c>
      <c r="F351" s="261" t="s">
        <v>251</v>
      </c>
      <c r="G351" s="259"/>
      <c r="H351" s="262">
        <v>69.984999999999999</v>
      </c>
      <c r="I351" s="263"/>
      <c r="J351" s="259"/>
      <c r="K351" s="259"/>
      <c r="L351" s="264"/>
      <c r="M351" s="265"/>
      <c r="N351" s="266"/>
      <c r="O351" s="266"/>
      <c r="P351" s="266"/>
      <c r="Q351" s="266"/>
      <c r="R351" s="266"/>
      <c r="S351" s="266"/>
      <c r="T351" s="267"/>
      <c r="AT351" s="268" t="s">
        <v>249</v>
      </c>
      <c r="AU351" s="268" t="s">
        <v>88</v>
      </c>
      <c r="AV351" s="13" t="s">
        <v>247</v>
      </c>
      <c r="AW351" s="13" t="s">
        <v>31</v>
      </c>
      <c r="AX351" s="13" t="s">
        <v>82</v>
      </c>
      <c r="AY351" s="268" t="s">
        <v>241</v>
      </c>
    </row>
    <row r="352" s="1" customFormat="1" ht="16.5" customHeight="1">
      <c r="B352" s="37"/>
      <c r="C352" s="233" t="s">
        <v>523</v>
      </c>
      <c r="D352" s="233" t="s">
        <v>243</v>
      </c>
      <c r="E352" s="234" t="s">
        <v>524</v>
      </c>
      <c r="F352" s="235" t="s">
        <v>525</v>
      </c>
      <c r="G352" s="236" t="s">
        <v>325</v>
      </c>
      <c r="H352" s="237">
        <v>2.6200000000000001</v>
      </c>
      <c r="I352" s="238"/>
      <c r="J352" s="239">
        <f>ROUND(I352*H352,2)</f>
        <v>0</v>
      </c>
      <c r="K352" s="235" t="s">
        <v>246</v>
      </c>
      <c r="L352" s="42"/>
      <c r="M352" s="240" t="s">
        <v>1</v>
      </c>
      <c r="N352" s="241" t="s">
        <v>41</v>
      </c>
      <c r="O352" s="85"/>
      <c r="P352" s="242">
        <f>O352*H352</f>
        <v>0</v>
      </c>
      <c r="Q352" s="242">
        <v>1.01145</v>
      </c>
      <c r="R352" s="242">
        <f>Q352*H352</f>
        <v>2.6499990000000002</v>
      </c>
      <c r="S352" s="242">
        <v>0</v>
      </c>
      <c r="T352" s="243">
        <f>S352*H352</f>
        <v>0</v>
      </c>
      <c r="AR352" s="244" t="s">
        <v>247</v>
      </c>
      <c r="AT352" s="244" t="s">
        <v>243</v>
      </c>
      <c r="AU352" s="244" t="s">
        <v>88</v>
      </c>
      <c r="AY352" s="16" t="s">
        <v>241</v>
      </c>
      <c r="BE352" s="245">
        <f>IF(N352="základná",J352,0)</f>
        <v>0</v>
      </c>
      <c r="BF352" s="245">
        <f>IF(N352="znížená",J352,0)</f>
        <v>0</v>
      </c>
      <c r="BG352" s="245">
        <f>IF(N352="zákl. prenesená",J352,0)</f>
        <v>0</v>
      </c>
      <c r="BH352" s="245">
        <f>IF(N352="zníž. prenesená",J352,0)</f>
        <v>0</v>
      </c>
      <c r="BI352" s="245">
        <f>IF(N352="nulová",J352,0)</f>
        <v>0</v>
      </c>
      <c r="BJ352" s="16" t="s">
        <v>88</v>
      </c>
      <c r="BK352" s="245">
        <f>ROUND(I352*H352,2)</f>
        <v>0</v>
      </c>
      <c r="BL352" s="16" t="s">
        <v>247</v>
      </c>
      <c r="BM352" s="244" t="s">
        <v>526</v>
      </c>
    </row>
    <row r="353" s="12" customFormat="1">
      <c r="B353" s="246"/>
      <c r="C353" s="247"/>
      <c r="D353" s="248" t="s">
        <v>249</v>
      </c>
      <c r="E353" s="249" t="s">
        <v>1</v>
      </c>
      <c r="F353" s="250" t="s">
        <v>527</v>
      </c>
      <c r="G353" s="247"/>
      <c r="H353" s="251">
        <v>2.6200000000000001</v>
      </c>
      <c r="I353" s="252"/>
      <c r="J353" s="247"/>
      <c r="K353" s="247"/>
      <c r="L353" s="253"/>
      <c r="M353" s="254"/>
      <c r="N353" s="255"/>
      <c r="O353" s="255"/>
      <c r="P353" s="255"/>
      <c r="Q353" s="255"/>
      <c r="R353" s="255"/>
      <c r="S353" s="255"/>
      <c r="T353" s="256"/>
      <c r="AT353" s="257" t="s">
        <v>249</v>
      </c>
      <c r="AU353" s="257" t="s">
        <v>88</v>
      </c>
      <c r="AV353" s="12" t="s">
        <v>88</v>
      </c>
      <c r="AW353" s="12" t="s">
        <v>31</v>
      </c>
      <c r="AX353" s="12" t="s">
        <v>75</v>
      </c>
      <c r="AY353" s="257" t="s">
        <v>241</v>
      </c>
    </row>
    <row r="354" s="13" customFormat="1">
      <c r="B354" s="258"/>
      <c r="C354" s="259"/>
      <c r="D354" s="248" t="s">
        <v>249</v>
      </c>
      <c r="E354" s="260" t="s">
        <v>1</v>
      </c>
      <c r="F354" s="261" t="s">
        <v>251</v>
      </c>
      <c r="G354" s="259"/>
      <c r="H354" s="262">
        <v>2.6200000000000001</v>
      </c>
      <c r="I354" s="263"/>
      <c r="J354" s="259"/>
      <c r="K354" s="259"/>
      <c r="L354" s="264"/>
      <c r="M354" s="265"/>
      <c r="N354" s="266"/>
      <c r="O354" s="266"/>
      <c r="P354" s="266"/>
      <c r="Q354" s="266"/>
      <c r="R354" s="266"/>
      <c r="S354" s="266"/>
      <c r="T354" s="267"/>
      <c r="AT354" s="268" t="s">
        <v>249</v>
      </c>
      <c r="AU354" s="268" t="s">
        <v>88</v>
      </c>
      <c r="AV354" s="13" t="s">
        <v>247</v>
      </c>
      <c r="AW354" s="13" t="s">
        <v>31</v>
      </c>
      <c r="AX354" s="13" t="s">
        <v>82</v>
      </c>
      <c r="AY354" s="268" t="s">
        <v>241</v>
      </c>
    </row>
    <row r="355" s="1" customFormat="1" ht="36" customHeight="1">
      <c r="B355" s="37"/>
      <c r="C355" s="233" t="s">
        <v>528</v>
      </c>
      <c r="D355" s="233" t="s">
        <v>243</v>
      </c>
      <c r="E355" s="234" t="s">
        <v>529</v>
      </c>
      <c r="F355" s="235" t="s">
        <v>530</v>
      </c>
      <c r="G355" s="236" t="s">
        <v>143</v>
      </c>
      <c r="H355" s="237">
        <v>3.96</v>
      </c>
      <c r="I355" s="238"/>
      <c r="J355" s="239">
        <f>ROUND(I355*H355,2)</f>
        <v>0</v>
      </c>
      <c r="K355" s="235" t="s">
        <v>246</v>
      </c>
      <c r="L355" s="42"/>
      <c r="M355" s="240" t="s">
        <v>1</v>
      </c>
      <c r="N355" s="241" t="s">
        <v>41</v>
      </c>
      <c r="O355" s="85"/>
      <c r="P355" s="242">
        <f>O355*H355</f>
        <v>0</v>
      </c>
      <c r="Q355" s="242">
        <v>0</v>
      </c>
      <c r="R355" s="242">
        <f>Q355*H355</f>
        <v>0</v>
      </c>
      <c r="S355" s="242">
        <v>0</v>
      </c>
      <c r="T355" s="243">
        <f>S355*H355</f>
        <v>0</v>
      </c>
      <c r="AR355" s="244" t="s">
        <v>247</v>
      </c>
      <c r="AT355" s="244" t="s">
        <v>243</v>
      </c>
      <c r="AU355" s="244" t="s">
        <v>88</v>
      </c>
      <c r="AY355" s="16" t="s">
        <v>241</v>
      </c>
      <c r="BE355" s="245">
        <f>IF(N355="základná",J355,0)</f>
        <v>0</v>
      </c>
      <c r="BF355" s="245">
        <f>IF(N355="znížená",J355,0)</f>
        <v>0</v>
      </c>
      <c r="BG355" s="245">
        <f>IF(N355="zákl. prenesená",J355,0)</f>
        <v>0</v>
      </c>
      <c r="BH355" s="245">
        <f>IF(N355="zníž. prenesená",J355,0)</f>
        <v>0</v>
      </c>
      <c r="BI355" s="245">
        <f>IF(N355="nulová",J355,0)</f>
        <v>0</v>
      </c>
      <c r="BJ355" s="16" t="s">
        <v>88</v>
      </c>
      <c r="BK355" s="245">
        <f>ROUND(I355*H355,2)</f>
        <v>0</v>
      </c>
      <c r="BL355" s="16" t="s">
        <v>247</v>
      </c>
      <c r="BM355" s="244" t="s">
        <v>531</v>
      </c>
    </row>
    <row r="356" s="12" customFormat="1">
      <c r="B356" s="246"/>
      <c r="C356" s="247"/>
      <c r="D356" s="248" t="s">
        <v>249</v>
      </c>
      <c r="E356" s="249" t="s">
        <v>1</v>
      </c>
      <c r="F356" s="250" t="s">
        <v>532</v>
      </c>
      <c r="G356" s="247"/>
      <c r="H356" s="251">
        <v>3.96</v>
      </c>
      <c r="I356" s="252"/>
      <c r="J356" s="247"/>
      <c r="K356" s="247"/>
      <c r="L356" s="253"/>
      <c r="M356" s="254"/>
      <c r="N356" s="255"/>
      <c r="O356" s="255"/>
      <c r="P356" s="255"/>
      <c r="Q356" s="255"/>
      <c r="R356" s="255"/>
      <c r="S356" s="255"/>
      <c r="T356" s="256"/>
      <c r="AT356" s="257" t="s">
        <v>249</v>
      </c>
      <c r="AU356" s="257" t="s">
        <v>88</v>
      </c>
      <c r="AV356" s="12" t="s">
        <v>88</v>
      </c>
      <c r="AW356" s="12" t="s">
        <v>31</v>
      </c>
      <c r="AX356" s="12" t="s">
        <v>75</v>
      </c>
      <c r="AY356" s="257" t="s">
        <v>241</v>
      </c>
    </row>
    <row r="357" s="13" customFormat="1">
      <c r="B357" s="258"/>
      <c r="C357" s="259"/>
      <c r="D357" s="248" t="s">
        <v>249</v>
      </c>
      <c r="E357" s="260" t="s">
        <v>114</v>
      </c>
      <c r="F357" s="261" t="s">
        <v>251</v>
      </c>
      <c r="G357" s="259"/>
      <c r="H357" s="262">
        <v>3.96</v>
      </c>
      <c r="I357" s="263"/>
      <c r="J357" s="259"/>
      <c r="K357" s="259"/>
      <c r="L357" s="264"/>
      <c r="M357" s="265"/>
      <c r="N357" s="266"/>
      <c r="O357" s="266"/>
      <c r="P357" s="266"/>
      <c r="Q357" s="266"/>
      <c r="R357" s="266"/>
      <c r="S357" s="266"/>
      <c r="T357" s="267"/>
      <c r="AT357" s="268" t="s">
        <v>249</v>
      </c>
      <c r="AU357" s="268" t="s">
        <v>88</v>
      </c>
      <c r="AV357" s="13" t="s">
        <v>247</v>
      </c>
      <c r="AW357" s="13" t="s">
        <v>31</v>
      </c>
      <c r="AX357" s="13" t="s">
        <v>82</v>
      </c>
      <c r="AY357" s="268" t="s">
        <v>241</v>
      </c>
    </row>
    <row r="358" s="1" customFormat="1" ht="24" customHeight="1">
      <c r="B358" s="37"/>
      <c r="C358" s="279" t="s">
        <v>533</v>
      </c>
      <c r="D358" s="279" t="s">
        <v>365</v>
      </c>
      <c r="E358" s="280" t="s">
        <v>534</v>
      </c>
      <c r="F358" s="281" t="s">
        <v>535</v>
      </c>
      <c r="G358" s="282" t="s">
        <v>143</v>
      </c>
      <c r="H358" s="283">
        <v>3.96</v>
      </c>
      <c r="I358" s="284"/>
      <c r="J358" s="285">
        <f>ROUND(I358*H358,2)</f>
        <v>0</v>
      </c>
      <c r="K358" s="281" t="s">
        <v>246</v>
      </c>
      <c r="L358" s="286"/>
      <c r="M358" s="287" t="s">
        <v>1</v>
      </c>
      <c r="N358" s="288" t="s">
        <v>41</v>
      </c>
      <c r="O358" s="85"/>
      <c r="P358" s="242">
        <f>O358*H358</f>
        <v>0</v>
      </c>
      <c r="Q358" s="242">
        <v>2.37798</v>
      </c>
      <c r="R358" s="242">
        <f>Q358*H358</f>
        <v>9.416800799999999</v>
      </c>
      <c r="S358" s="242">
        <v>0</v>
      </c>
      <c r="T358" s="243">
        <f>S358*H358</f>
        <v>0</v>
      </c>
      <c r="AR358" s="244" t="s">
        <v>286</v>
      </c>
      <c r="AT358" s="244" t="s">
        <v>365</v>
      </c>
      <c r="AU358" s="244" t="s">
        <v>88</v>
      </c>
      <c r="AY358" s="16" t="s">
        <v>241</v>
      </c>
      <c r="BE358" s="245">
        <f>IF(N358="základná",J358,0)</f>
        <v>0</v>
      </c>
      <c r="BF358" s="245">
        <f>IF(N358="znížená",J358,0)</f>
        <v>0</v>
      </c>
      <c r="BG358" s="245">
        <f>IF(N358="zákl. prenesená",J358,0)</f>
        <v>0</v>
      </c>
      <c r="BH358" s="245">
        <f>IF(N358="zníž. prenesená",J358,0)</f>
        <v>0</v>
      </c>
      <c r="BI358" s="245">
        <f>IF(N358="nulová",J358,0)</f>
        <v>0</v>
      </c>
      <c r="BJ358" s="16" t="s">
        <v>88</v>
      </c>
      <c r="BK358" s="245">
        <f>ROUND(I358*H358,2)</f>
        <v>0</v>
      </c>
      <c r="BL358" s="16" t="s">
        <v>247</v>
      </c>
      <c r="BM358" s="244" t="s">
        <v>536</v>
      </c>
    </row>
    <row r="359" s="12" customFormat="1">
      <c r="B359" s="246"/>
      <c r="C359" s="247"/>
      <c r="D359" s="248" t="s">
        <v>249</v>
      </c>
      <c r="E359" s="249" t="s">
        <v>1</v>
      </c>
      <c r="F359" s="250" t="s">
        <v>114</v>
      </c>
      <c r="G359" s="247"/>
      <c r="H359" s="251">
        <v>3.96</v>
      </c>
      <c r="I359" s="252"/>
      <c r="J359" s="247"/>
      <c r="K359" s="247"/>
      <c r="L359" s="253"/>
      <c r="M359" s="254"/>
      <c r="N359" s="255"/>
      <c r="O359" s="255"/>
      <c r="P359" s="255"/>
      <c r="Q359" s="255"/>
      <c r="R359" s="255"/>
      <c r="S359" s="255"/>
      <c r="T359" s="256"/>
      <c r="AT359" s="257" t="s">
        <v>249</v>
      </c>
      <c r="AU359" s="257" t="s">
        <v>88</v>
      </c>
      <c r="AV359" s="12" t="s">
        <v>88</v>
      </c>
      <c r="AW359" s="12" t="s">
        <v>31</v>
      </c>
      <c r="AX359" s="12" t="s">
        <v>75</v>
      </c>
      <c r="AY359" s="257" t="s">
        <v>241</v>
      </c>
    </row>
    <row r="360" s="13" customFormat="1">
      <c r="B360" s="258"/>
      <c r="C360" s="259"/>
      <c r="D360" s="248" t="s">
        <v>249</v>
      </c>
      <c r="E360" s="260" t="s">
        <v>1</v>
      </c>
      <c r="F360" s="261" t="s">
        <v>251</v>
      </c>
      <c r="G360" s="259"/>
      <c r="H360" s="262">
        <v>3.96</v>
      </c>
      <c r="I360" s="263"/>
      <c r="J360" s="259"/>
      <c r="K360" s="259"/>
      <c r="L360" s="264"/>
      <c r="M360" s="265"/>
      <c r="N360" s="266"/>
      <c r="O360" s="266"/>
      <c r="P360" s="266"/>
      <c r="Q360" s="266"/>
      <c r="R360" s="266"/>
      <c r="S360" s="266"/>
      <c r="T360" s="267"/>
      <c r="AT360" s="268" t="s">
        <v>249</v>
      </c>
      <c r="AU360" s="268" t="s">
        <v>88</v>
      </c>
      <c r="AV360" s="13" t="s">
        <v>247</v>
      </c>
      <c r="AW360" s="13" t="s">
        <v>31</v>
      </c>
      <c r="AX360" s="13" t="s">
        <v>82</v>
      </c>
      <c r="AY360" s="268" t="s">
        <v>241</v>
      </c>
    </row>
    <row r="361" s="1" customFormat="1" ht="24" customHeight="1">
      <c r="B361" s="37"/>
      <c r="C361" s="233" t="s">
        <v>537</v>
      </c>
      <c r="D361" s="233" t="s">
        <v>243</v>
      </c>
      <c r="E361" s="234" t="s">
        <v>538</v>
      </c>
      <c r="F361" s="235" t="s">
        <v>539</v>
      </c>
      <c r="G361" s="236" t="s">
        <v>139</v>
      </c>
      <c r="H361" s="237">
        <v>46.200000000000003</v>
      </c>
      <c r="I361" s="238"/>
      <c r="J361" s="239">
        <f>ROUND(I361*H361,2)</f>
        <v>0</v>
      </c>
      <c r="K361" s="235" t="s">
        <v>246</v>
      </c>
      <c r="L361" s="42"/>
      <c r="M361" s="240" t="s">
        <v>1</v>
      </c>
      <c r="N361" s="241" t="s">
        <v>41</v>
      </c>
      <c r="O361" s="85"/>
      <c r="P361" s="242">
        <f>O361*H361</f>
        <v>0</v>
      </c>
      <c r="Q361" s="242">
        <v>0.00055000000000000003</v>
      </c>
      <c r="R361" s="242">
        <f>Q361*H361</f>
        <v>0.025410000000000002</v>
      </c>
      <c r="S361" s="242">
        <v>0</v>
      </c>
      <c r="T361" s="243">
        <f>S361*H361</f>
        <v>0</v>
      </c>
      <c r="AR361" s="244" t="s">
        <v>247</v>
      </c>
      <c r="AT361" s="244" t="s">
        <v>243</v>
      </c>
      <c r="AU361" s="244" t="s">
        <v>88</v>
      </c>
      <c r="AY361" s="16" t="s">
        <v>241</v>
      </c>
      <c r="BE361" s="245">
        <f>IF(N361="základná",J361,0)</f>
        <v>0</v>
      </c>
      <c r="BF361" s="245">
        <f>IF(N361="znížená",J361,0)</f>
        <v>0</v>
      </c>
      <c r="BG361" s="245">
        <f>IF(N361="zákl. prenesená",J361,0)</f>
        <v>0</v>
      </c>
      <c r="BH361" s="245">
        <f>IF(N361="zníž. prenesená",J361,0)</f>
        <v>0</v>
      </c>
      <c r="BI361" s="245">
        <f>IF(N361="nulová",J361,0)</f>
        <v>0</v>
      </c>
      <c r="BJ361" s="16" t="s">
        <v>88</v>
      </c>
      <c r="BK361" s="245">
        <f>ROUND(I361*H361,2)</f>
        <v>0</v>
      </c>
      <c r="BL361" s="16" t="s">
        <v>247</v>
      </c>
      <c r="BM361" s="244" t="s">
        <v>540</v>
      </c>
    </row>
    <row r="362" s="12" customFormat="1">
      <c r="B362" s="246"/>
      <c r="C362" s="247"/>
      <c r="D362" s="248" t="s">
        <v>249</v>
      </c>
      <c r="E362" s="249" t="s">
        <v>1</v>
      </c>
      <c r="F362" s="250" t="s">
        <v>541</v>
      </c>
      <c r="G362" s="247"/>
      <c r="H362" s="251">
        <v>46.200000000000003</v>
      </c>
      <c r="I362" s="252"/>
      <c r="J362" s="247"/>
      <c r="K362" s="247"/>
      <c r="L362" s="253"/>
      <c r="M362" s="254"/>
      <c r="N362" s="255"/>
      <c r="O362" s="255"/>
      <c r="P362" s="255"/>
      <c r="Q362" s="255"/>
      <c r="R362" s="255"/>
      <c r="S362" s="255"/>
      <c r="T362" s="256"/>
      <c r="AT362" s="257" t="s">
        <v>249</v>
      </c>
      <c r="AU362" s="257" t="s">
        <v>88</v>
      </c>
      <c r="AV362" s="12" t="s">
        <v>88</v>
      </c>
      <c r="AW362" s="12" t="s">
        <v>31</v>
      </c>
      <c r="AX362" s="12" t="s">
        <v>75</v>
      </c>
      <c r="AY362" s="257" t="s">
        <v>241</v>
      </c>
    </row>
    <row r="363" s="13" customFormat="1">
      <c r="B363" s="258"/>
      <c r="C363" s="259"/>
      <c r="D363" s="248" t="s">
        <v>249</v>
      </c>
      <c r="E363" s="260" t="s">
        <v>178</v>
      </c>
      <c r="F363" s="261" t="s">
        <v>251</v>
      </c>
      <c r="G363" s="259"/>
      <c r="H363" s="262">
        <v>46.200000000000003</v>
      </c>
      <c r="I363" s="263"/>
      <c r="J363" s="259"/>
      <c r="K363" s="259"/>
      <c r="L363" s="264"/>
      <c r="M363" s="265"/>
      <c r="N363" s="266"/>
      <c r="O363" s="266"/>
      <c r="P363" s="266"/>
      <c r="Q363" s="266"/>
      <c r="R363" s="266"/>
      <c r="S363" s="266"/>
      <c r="T363" s="267"/>
      <c r="AT363" s="268" t="s">
        <v>249</v>
      </c>
      <c r="AU363" s="268" t="s">
        <v>88</v>
      </c>
      <c r="AV363" s="13" t="s">
        <v>247</v>
      </c>
      <c r="AW363" s="13" t="s">
        <v>31</v>
      </c>
      <c r="AX363" s="13" t="s">
        <v>82</v>
      </c>
      <c r="AY363" s="268" t="s">
        <v>241</v>
      </c>
    </row>
    <row r="364" s="1" customFormat="1" ht="24" customHeight="1">
      <c r="B364" s="37"/>
      <c r="C364" s="233" t="s">
        <v>542</v>
      </c>
      <c r="D364" s="233" t="s">
        <v>243</v>
      </c>
      <c r="E364" s="234" t="s">
        <v>543</v>
      </c>
      <c r="F364" s="235" t="s">
        <v>544</v>
      </c>
      <c r="G364" s="236" t="s">
        <v>139</v>
      </c>
      <c r="H364" s="237">
        <v>46.200000000000003</v>
      </c>
      <c r="I364" s="238"/>
      <c r="J364" s="239">
        <f>ROUND(I364*H364,2)</f>
        <v>0</v>
      </c>
      <c r="K364" s="235" t="s">
        <v>246</v>
      </c>
      <c r="L364" s="42"/>
      <c r="M364" s="240" t="s">
        <v>1</v>
      </c>
      <c r="N364" s="241" t="s">
        <v>41</v>
      </c>
      <c r="O364" s="85"/>
      <c r="P364" s="242">
        <f>O364*H364</f>
        <v>0</v>
      </c>
      <c r="Q364" s="242">
        <v>0</v>
      </c>
      <c r="R364" s="242">
        <f>Q364*H364</f>
        <v>0</v>
      </c>
      <c r="S364" s="242">
        <v>0</v>
      </c>
      <c r="T364" s="243">
        <f>S364*H364</f>
        <v>0</v>
      </c>
      <c r="AR364" s="244" t="s">
        <v>247</v>
      </c>
      <c r="AT364" s="244" t="s">
        <v>243</v>
      </c>
      <c r="AU364" s="244" t="s">
        <v>88</v>
      </c>
      <c r="AY364" s="16" t="s">
        <v>241</v>
      </c>
      <c r="BE364" s="245">
        <f>IF(N364="základná",J364,0)</f>
        <v>0</v>
      </c>
      <c r="BF364" s="245">
        <f>IF(N364="znížená",J364,0)</f>
        <v>0</v>
      </c>
      <c r="BG364" s="245">
        <f>IF(N364="zákl. prenesená",J364,0)</f>
        <v>0</v>
      </c>
      <c r="BH364" s="245">
        <f>IF(N364="zníž. prenesená",J364,0)</f>
        <v>0</v>
      </c>
      <c r="BI364" s="245">
        <f>IF(N364="nulová",J364,0)</f>
        <v>0</v>
      </c>
      <c r="BJ364" s="16" t="s">
        <v>88</v>
      </c>
      <c r="BK364" s="245">
        <f>ROUND(I364*H364,2)</f>
        <v>0</v>
      </c>
      <c r="BL364" s="16" t="s">
        <v>247</v>
      </c>
      <c r="BM364" s="244" t="s">
        <v>545</v>
      </c>
    </row>
    <row r="365" s="12" customFormat="1">
      <c r="B365" s="246"/>
      <c r="C365" s="247"/>
      <c r="D365" s="248" t="s">
        <v>249</v>
      </c>
      <c r="E365" s="249" t="s">
        <v>1</v>
      </c>
      <c r="F365" s="250" t="s">
        <v>178</v>
      </c>
      <c r="G365" s="247"/>
      <c r="H365" s="251">
        <v>46.200000000000003</v>
      </c>
      <c r="I365" s="252"/>
      <c r="J365" s="247"/>
      <c r="K365" s="247"/>
      <c r="L365" s="253"/>
      <c r="M365" s="254"/>
      <c r="N365" s="255"/>
      <c r="O365" s="255"/>
      <c r="P365" s="255"/>
      <c r="Q365" s="255"/>
      <c r="R365" s="255"/>
      <c r="S365" s="255"/>
      <c r="T365" s="256"/>
      <c r="AT365" s="257" t="s">
        <v>249</v>
      </c>
      <c r="AU365" s="257" t="s">
        <v>88</v>
      </c>
      <c r="AV365" s="12" t="s">
        <v>88</v>
      </c>
      <c r="AW365" s="12" t="s">
        <v>31</v>
      </c>
      <c r="AX365" s="12" t="s">
        <v>75</v>
      </c>
      <c r="AY365" s="257" t="s">
        <v>241</v>
      </c>
    </row>
    <row r="366" s="13" customFormat="1">
      <c r="B366" s="258"/>
      <c r="C366" s="259"/>
      <c r="D366" s="248" t="s">
        <v>249</v>
      </c>
      <c r="E366" s="260" t="s">
        <v>1</v>
      </c>
      <c r="F366" s="261" t="s">
        <v>251</v>
      </c>
      <c r="G366" s="259"/>
      <c r="H366" s="262">
        <v>46.200000000000003</v>
      </c>
      <c r="I366" s="263"/>
      <c r="J366" s="259"/>
      <c r="K366" s="259"/>
      <c r="L366" s="264"/>
      <c r="M366" s="265"/>
      <c r="N366" s="266"/>
      <c r="O366" s="266"/>
      <c r="P366" s="266"/>
      <c r="Q366" s="266"/>
      <c r="R366" s="266"/>
      <c r="S366" s="266"/>
      <c r="T366" s="267"/>
      <c r="AT366" s="268" t="s">
        <v>249</v>
      </c>
      <c r="AU366" s="268" t="s">
        <v>88</v>
      </c>
      <c r="AV366" s="13" t="s">
        <v>247</v>
      </c>
      <c r="AW366" s="13" t="s">
        <v>31</v>
      </c>
      <c r="AX366" s="13" t="s">
        <v>82</v>
      </c>
      <c r="AY366" s="268" t="s">
        <v>241</v>
      </c>
    </row>
    <row r="367" s="1" customFormat="1" ht="24" customHeight="1">
      <c r="B367" s="37"/>
      <c r="C367" s="233" t="s">
        <v>546</v>
      </c>
      <c r="D367" s="233" t="s">
        <v>243</v>
      </c>
      <c r="E367" s="234" t="s">
        <v>547</v>
      </c>
      <c r="F367" s="235" t="s">
        <v>548</v>
      </c>
      <c r="G367" s="236" t="s">
        <v>325</v>
      </c>
      <c r="H367" s="237">
        <v>1.5840000000000001</v>
      </c>
      <c r="I367" s="238"/>
      <c r="J367" s="239">
        <f>ROUND(I367*H367,2)</f>
        <v>0</v>
      </c>
      <c r="K367" s="235" t="s">
        <v>246</v>
      </c>
      <c r="L367" s="42"/>
      <c r="M367" s="240" t="s">
        <v>1</v>
      </c>
      <c r="N367" s="241" t="s">
        <v>41</v>
      </c>
      <c r="O367" s="85"/>
      <c r="P367" s="242">
        <f>O367*H367</f>
        <v>0</v>
      </c>
      <c r="Q367" s="242">
        <v>1.0195300000000001</v>
      </c>
      <c r="R367" s="242">
        <f>Q367*H367</f>
        <v>1.6149355200000002</v>
      </c>
      <c r="S367" s="242">
        <v>0</v>
      </c>
      <c r="T367" s="243">
        <f>S367*H367</f>
        <v>0</v>
      </c>
      <c r="AR367" s="244" t="s">
        <v>247</v>
      </c>
      <c r="AT367" s="244" t="s">
        <v>243</v>
      </c>
      <c r="AU367" s="244" t="s">
        <v>88</v>
      </c>
      <c r="AY367" s="16" t="s">
        <v>241</v>
      </c>
      <c r="BE367" s="245">
        <f>IF(N367="základná",J367,0)</f>
        <v>0</v>
      </c>
      <c r="BF367" s="245">
        <f>IF(N367="znížená",J367,0)</f>
        <v>0</v>
      </c>
      <c r="BG367" s="245">
        <f>IF(N367="zákl. prenesená",J367,0)</f>
        <v>0</v>
      </c>
      <c r="BH367" s="245">
        <f>IF(N367="zníž. prenesená",J367,0)</f>
        <v>0</v>
      </c>
      <c r="BI367" s="245">
        <f>IF(N367="nulová",J367,0)</f>
        <v>0</v>
      </c>
      <c r="BJ367" s="16" t="s">
        <v>88</v>
      </c>
      <c r="BK367" s="245">
        <f>ROUND(I367*H367,2)</f>
        <v>0</v>
      </c>
      <c r="BL367" s="16" t="s">
        <v>247</v>
      </c>
      <c r="BM367" s="244" t="s">
        <v>549</v>
      </c>
    </row>
    <row r="368" s="12" customFormat="1">
      <c r="B368" s="246"/>
      <c r="C368" s="247"/>
      <c r="D368" s="248" t="s">
        <v>249</v>
      </c>
      <c r="E368" s="249" t="s">
        <v>1</v>
      </c>
      <c r="F368" s="250" t="s">
        <v>550</v>
      </c>
      <c r="G368" s="247"/>
      <c r="H368" s="251">
        <v>1.5840000000000001</v>
      </c>
      <c r="I368" s="252"/>
      <c r="J368" s="247"/>
      <c r="K368" s="247"/>
      <c r="L368" s="253"/>
      <c r="M368" s="254"/>
      <c r="N368" s="255"/>
      <c r="O368" s="255"/>
      <c r="P368" s="255"/>
      <c r="Q368" s="255"/>
      <c r="R368" s="255"/>
      <c r="S368" s="255"/>
      <c r="T368" s="256"/>
      <c r="AT368" s="257" t="s">
        <v>249</v>
      </c>
      <c r="AU368" s="257" t="s">
        <v>88</v>
      </c>
      <c r="AV368" s="12" t="s">
        <v>88</v>
      </c>
      <c r="AW368" s="12" t="s">
        <v>31</v>
      </c>
      <c r="AX368" s="12" t="s">
        <v>75</v>
      </c>
      <c r="AY368" s="257" t="s">
        <v>241</v>
      </c>
    </row>
    <row r="369" s="13" customFormat="1">
      <c r="B369" s="258"/>
      <c r="C369" s="259"/>
      <c r="D369" s="248" t="s">
        <v>249</v>
      </c>
      <c r="E369" s="260" t="s">
        <v>1</v>
      </c>
      <c r="F369" s="261" t="s">
        <v>251</v>
      </c>
      <c r="G369" s="259"/>
      <c r="H369" s="262">
        <v>1.5840000000000001</v>
      </c>
      <c r="I369" s="263"/>
      <c r="J369" s="259"/>
      <c r="K369" s="259"/>
      <c r="L369" s="264"/>
      <c r="M369" s="265"/>
      <c r="N369" s="266"/>
      <c r="O369" s="266"/>
      <c r="P369" s="266"/>
      <c r="Q369" s="266"/>
      <c r="R369" s="266"/>
      <c r="S369" s="266"/>
      <c r="T369" s="267"/>
      <c r="AT369" s="268" t="s">
        <v>249</v>
      </c>
      <c r="AU369" s="268" t="s">
        <v>88</v>
      </c>
      <c r="AV369" s="13" t="s">
        <v>247</v>
      </c>
      <c r="AW369" s="13" t="s">
        <v>31</v>
      </c>
      <c r="AX369" s="13" t="s">
        <v>82</v>
      </c>
      <c r="AY369" s="268" t="s">
        <v>241</v>
      </c>
    </row>
    <row r="370" s="1" customFormat="1" ht="24" customHeight="1">
      <c r="B370" s="37"/>
      <c r="C370" s="233" t="s">
        <v>551</v>
      </c>
      <c r="D370" s="233" t="s">
        <v>243</v>
      </c>
      <c r="E370" s="234" t="s">
        <v>552</v>
      </c>
      <c r="F370" s="235" t="s">
        <v>553</v>
      </c>
      <c r="G370" s="236" t="s">
        <v>139</v>
      </c>
      <c r="H370" s="237">
        <v>18.925999999999998</v>
      </c>
      <c r="I370" s="238"/>
      <c r="J370" s="239">
        <f>ROUND(I370*H370,2)</f>
        <v>0</v>
      </c>
      <c r="K370" s="235" t="s">
        <v>246</v>
      </c>
      <c r="L370" s="42"/>
      <c r="M370" s="240" t="s">
        <v>1</v>
      </c>
      <c r="N370" s="241" t="s">
        <v>41</v>
      </c>
      <c r="O370" s="85"/>
      <c r="P370" s="242">
        <f>O370*H370</f>
        <v>0</v>
      </c>
      <c r="Q370" s="242">
        <v>0.10778</v>
      </c>
      <c r="R370" s="242">
        <f>Q370*H370</f>
        <v>2.0398442799999996</v>
      </c>
      <c r="S370" s="242">
        <v>0</v>
      </c>
      <c r="T370" s="243">
        <f>S370*H370</f>
        <v>0</v>
      </c>
      <c r="AR370" s="244" t="s">
        <v>247</v>
      </c>
      <c r="AT370" s="244" t="s">
        <v>243</v>
      </c>
      <c r="AU370" s="244" t="s">
        <v>88</v>
      </c>
      <c r="AY370" s="16" t="s">
        <v>241</v>
      </c>
      <c r="BE370" s="245">
        <f>IF(N370="základná",J370,0)</f>
        <v>0</v>
      </c>
      <c r="BF370" s="245">
        <f>IF(N370="znížená",J370,0)</f>
        <v>0</v>
      </c>
      <c r="BG370" s="245">
        <f>IF(N370="zákl. prenesená",J370,0)</f>
        <v>0</v>
      </c>
      <c r="BH370" s="245">
        <f>IF(N370="zníž. prenesená",J370,0)</f>
        <v>0</v>
      </c>
      <c r="BI370" s="245">
        <f>IF(N370="nulová",J370,0)</f>
        <v>0</v>
      </c>
      <c r="BJ370" s="16" t="s">
        <v>88</v>
      </c>
      <c r="BK370" s="245">
        <f>ROUND(I370*H370,2)</f>
        <v>0</v>
      </c>
      <c r="BL370" s="16" t="s">
        <v>247</v>
      </c>
      <c r="BM370" s="244" t="s">
        <v>554</v>
      </c>
    </row>
    <row r="371" s="14" customFormat="1">
      <c r="B371" s="269"/>
      <c r="C371" s="270"/>
      <c r="D371" s="248" t="s">
        <v>249</v>
      </c>
      <c r="E371" s="271" t="s">
        <v>1</v>
      </c>
      <c r="F371" s="272" t="s">
        <v>555</v>
      </c>
      <c r="G371" s="270"/>
      <c r="H371" s="271" t="s">
        <v>1</v>
      </c>
      <c r="I371" s="273"/>
      <c r="J371" s="270"/>
      <c r="K371" s="270"/>
      <c r="L371" s="274"/>
      <c r="M371" s="275"/>
      <c r="N371" s="276"/>
      <c r="O371" s="276"/>
      <c r="P371" s="276"/>
      <c r="Q371" s="276"/>
      <c r="R371" s="276"/>
      <c r="S371" s="276"/>
      <c r="T371" s="277"/>
      <c r="AT371" s="278" t="s">
        <v>249</v>
      </c>
      <c r="AU371" s="278" t="s">
        <v>88</v>
      </c>
      <c r="AV371" s="14" t="s">
        <v>82</v>
      </c>
      <c r="AW371" s="14" t="s">
        <v>31</v>
      </c>
      <c r="AX371" s="14" t="s">
        <v>75</v>
      </c>
      <c r="AY371" s="278" t="s">
        <v>241</v>
      </c>
    </row>
    <row r="372" s="12" customFormat="1">
      <c r="B372" s="246"/>
      <c r="C372" s="247"/>
      <c r="D372" s="248" t="s">
        <v>249</v>
      </c>
      <c r="E372" s="249" t="s">
        <v>1</v>
      </c>
      <c r="F372" s="250" t="s">
        <v>556</v>
      </c>
      <c r="G372" s="247"/>
      <c r="H372" s="251">
        <v>8.375</v>
      </c>
      <c r="I372" s="252"/>
      <c r="J372" s="247"/>
      <c r="K372" s="247"/>
      <c r="L372" s="253"/>
      <c r="M372" s="254"/>
      <c r="N372" s="255"/>
      <c r="O372" s="255"/>
      <c r="P372" s="255"/>
      <c r="Q372" s="255"/>
      <c r="R372" s="255"/>
      <c r="S372" s="255"/>
      <c r="T372" s="256"/>
      <c r="AT372" s="257" t="s">
        <v>249</v>
      </c>
      <c r="AU372" s="257" t="s">
        <v>88</v>
      </c>
      <c r="AV372" s="12" t="s">
        <v>88</v>
      </c>
      <c r="AW372" s="12" t="s">
        <v>31</v>
      </c>
      <c r="AX372" s="12" t="s">
        <v>75</v>
      </c>
      <c r="AY372" s="257" t="s">
        <v>241</v>
      </c>
    </row>
    <row r="373" s="12" customFormat="1">
      <c r="B373" s="246"/>
      <c r="C373" s="247"/>
      <c r="D373" s="248" t="s">
        <v>249</v>
      </c>
      <c r="E373" s="249" t="s">
        <v>1</v>
      </c>
      <c r="F373" s="250" t="s">
        <v>557</v>
      </c>
      <c r="G373" s="247"/>
      <c r="H373" s="251">
        <v>2.1760000000000002</v>
      </c>
      <c r="I373" s="252"/>
      <c r="J373" s="247"/>
      <c r="K373" s="247"/>
      <c r="L373" s="253"/>
      <c r="M373" s="254"/>
      <c r="N373" s="255"/>
      <c r="O373" s="255"/>
      <c r="P373" s="255"/>
      <c r="Q373" s="255"/>
      <c r="R373" s="255"/>
      <c r="S373" s="255"/>
      <c r="T373" s="256"/>
      <c r="AT373" s="257" t="s">
        <v>249</v>
      </c>
      <c r="AU373" s="257" t="s">
        <v>88</v>
      </c>
      <c r="AV373" s="12" t="s">
        <v>88</v>
      </c>
      <c r="AW373" s="12" t="s">
        <v>31</v>
      </c>
      <c r="AX373" s="12" t="s">
        <v>75</v>
      </c>
      <c r="AY373" s="257" t="s">
        <v>241</v>
      </c>
    </row>
    <row r="374" s="12" customFormat="1">
      <c r="B374" s="246"/>
      <c r="C374" s="247"/>
      <c r="D374" s="248" t="s">
        <v>249</v>
      </c>
      <c r="E374" s="249" t="s">
        <v>1</v>
      </c>
      <c r="F374" s="250" t="s">
        <v>556</v>
      </c>
      <c r="G374" s="247"/>
      <c r="H374" s="251">
        <v>8.375</v>
      </c>
      <c r="I374" s="252"/>
      <c r="J374" s="247"/>
      <c r="K374" s="247"/>
      <c r="L374" s="253"/>
      <c r="M374" s="254"/>
      <c r="N374" s="255"/>
      <c r="O374" s="255"/>
      <c r="P374" s="255"/>
      <c r="Q374" s="255"/>
      <c r="R374" s="255"/>
      <c r="S374" s="255"/>
      <c r="T374" s="256"/>
      <c r="AT374" s="257" t="s">
        <v>249</v>
      </c>
      <c r="AU374" s="257" t="s">
        <v>88</v>
      </c>
      <c r="AV374" s="12" t="s">
        <v>88</v>
      </c>
      <c r="AW374" s="12" t="s">
        <v>31</v>
      </c>
      <c r="AX374" s="12" t="s">
        <v>75</v>
      </c>
      <c r="AY374" s="257" t="s">
        <v>241</v>
      </c>
    </row>
    <row r="375" s="13" customFormat="1">
      <c r="B375" s="258"/>
      <c r="C375" s="259"/>
      <c r="D375" s="248" t="s">
        <v>249</v>
      </c>
      <c r="E375" s="260" t="s">
        <v>1</v>
      </c>
      <c r="F375" s="261" t="s">
        <v>251</v>
      </c>
      <c r="G375" s="259"/>
      <c r="H375" s="262">
        <v>18.925999999999998</v>
      </c>
      <c r="I375" s="263"/>
      <c r="J375" s="259"/>
      <c r="K375" s="259"/>
      <c r="L375" s="264"/>
      <c r="M375" s="265"/>
      <c r="N375" s="266"/>
      <c r="O375" s="266"/>
      <c r="P375" s="266"/>
      <c r="Q375" s="266"/>
      <c r="R375" s="266"/>
      <c r="S375" s="266"/>
      <c r="T375" s="267"/>
      <c r="AT375" s="268" t="s">
        <v>249</v>
      </c>
      <c r="AU375" s="268" t="s">
        <v>88</v>
      </c>
      <c r="AV375" s="13" t="s">
        <v>247</v>
      </c>
      <c r="AW375" s="13" t="s">
        <v>31</v>
      </c>
      <c r="AX375" s="13" t="s">
        <v>82</v>
      </c>
      <c r="AY375" s="268" t="s">
        <v>241</v>
      </c>
    </row>
    <row r="376" s="11" customFormat="1" ht="22.8" customHeight="1">
      <c r="B376" s="217"/>
      <c r="C376" s="218"/>
      <c r="D376" s="219" t="s">
        <v>74</v>
      </c>
      <c r="E376" s="231" t="s">
        <v>247</v>
      </c>
      <c r="F376" s="231" t="s">
        <v>558</v>
      </c>
      <c r="G376" s="218"/>
      <c r="H376" s="218"/>
      <c r="I376" s="221"/>
      <c r="J376" s="232">
        <f>BK376</f>
        <v>0</v>
      </c>
      <c r="K376" s="218"/>
      <c r="L376" s="223"/>
      <c r="M376" s="224"/>
      <c r="N376" s="225"/>
      <c r="O376" s="225"/>
      <c r="P376" s="226">
        <f>SUM(P377:P419)</f>
        <v>0</v>
      </c>
      <c r="Q376" s="225"/>
      <c r="R376" s="226">
        <f>SUM(R377:R419)</f>
        <v>80.473102950000012</v>
      </c>
      <c r="S376" s="225"/>
      <c r="T376" s="227">
        <f>SUM(T377:T419)</f>
        <v>0</v>
      </c>
      <c r="AR376" s="228" t="s">
        <v>82</v>
      </c>
      <c r="AT376" s="229" t="s">
        <v>74</v>
      </c>
      <c r="AU376" s="229" t="s">
        <v>82</v>
      </c>
      <c r="AY376" s="228" t="s">
        <v>241</v>
      </c>
      <c r="BK376" s="230">
        <f>SUM(BK377:BK419)</f>
        <v>0</v>
      </c>
    </row>
    <row r="377" s="1" customFormat="1" ht="24" customHeight="1">
      <c r="B377" s="37"/>
      <c r="C377" s="233" t="s">
        <v>559</v>
      </c>
      <c r="D377" s="233" t="s">
        <v>243</v>
      </c>
      <c r="E377" s="234" t="s">
        <v>560</v>
      </c>
      <c r="F377" s="235" t="s">
        <v>561</v>
      </c>
      <c r="G377" s="236" t="s">
        <v>143</v>
      </c>
      <c r="H377" s="237">
        <v>25.773</v>
      </c>
      <c r="I377" s="238"/>
      <c r="J377" s="239">
        <f>ROUND(I377*H377,2)</f>
        <v>0</v>
      </c>
      <c r="K377" s="235" t="s">
        <v>246</v>
      </c>
      <c r="L377" s="42"/>
      <c r="M377" s="240" t="s">
        <v>1</v>
      </c>
      <c r="N377" s="241" t="s">
        <v>41</v>
      </c>
      <c r="O377" s="85"/>
      <c r="P377" s="242">
        <f>O377*H377</f>
        <v>0</v>
      </c>
      <c r="Q377" s="242">
        <v>0.00013999999999999999</v>
      </c>
      <c r="R377" s="242">
        <f>Q377*H377</f>
        <v>0.0036082199999999997</v>
      </c>
      <c r="S377" s="242">
        <v>0</v>
      </c>
      <c r="T377" s="243">
        <f>S377*H377</f>
        <v>0</v>
      </c>
      <c r="AR377" s="244" t="s">
        <v>247</v>
      </c>
      <c r="AT377" s="244" t="s">
        <v>243</v>
      </c>
      <c r="AU377" s="244" t="s">
        <v>88</v>
      </c>
      <c r="AY377" s="16" t="s">
        <v>241</v>
      </c>
      <c r="BE377" s="245">
        <f>IF(N377="základná",J377,0)</f>
        <v>0</v>
      </c>
      <c r="BF377" s="245">
        <f>IF(N377="znížená",J377,0)</f>
        <v>0</v>
      </c>
      <c r="BG377" s="245">
        <f>IF(N377="zákl. prenesená",J377,0)</f>
        <v>0</v>
      </c>
      <c r="BH377" s="245">
        <f>IF(N377="zníž. prenesená",J377,0)</f>
        <v>0</v>
      </c>
      <c r="BI377" s="245">
        <f>IF(N377="nulová",J377,0)</f>
        <v>0</v>
      </c>
      <c r="BJ377" s="16" t="s">
        <v>88</v>
      </c>
      <c r="BK377" s="245">
        <f>ROUND(I377*H377,2)</f>
        <v>0</v>
      </c>
      <c r="BL377" s="16" t="s">
        <v>247</v>
      </c>
      <c r="BM377" s="244" t="s">
        <v>562</v>
      </c>
    </row>
    <row r="378" s="12" customFormat="1">
      <c r="B378" s="246"/>
      <c r="C378" s="247"/>
      <c r="D378" s="248" t="s">
        <v>249</v>
      </c>
      <c r="E378" s="249" t="s">
        <v>1</v>
      </c>
      <c r="F378" s="250" t="s">
        <v>563</v>
      </c>
      <c r="G378" s="247"/>
      <c r="H378" s="251">
        <v>25.773</v>
      </c>
      <c r="I378" s="252"/>
      <c r="J378" s="247"/>
      <c r="K378" s="247"/>
      <c r="L378" s="253"/>
      <c r="M378" s="254"/>
      <c r="N378" s="255"/>
      <c r="O378" s="255"/>
      <c r="P378" s="255"/>
      <c r="Q378" s="255"/>
      <c r="R378" s="255"/>
      <c r="S378" s="255"/>
      <c r="T378" s="256"/>
      <c r="AT378" s="257" t="s">
        <v>249</v>
      </c>
      <c r="AU378" s="257" t="s">
        <v>88</v>
      </c>
      <c r="AV378" s="12" t="s">
        <v>88</v>
      </c>
      <c r="AW378" s="12" t="s">
        <v>31</v>
      </c>
      <c r="AX378" s="12" t="s">
        <v>75</v>
      </c>
      <c r="AY378" s="257" t="s">
        <v>241</v>
      </c>
    </row>
    <row r="379" s="13" customFormat="1">
      <c r="B379" s="258"/>
      <c r="C379" s="259"/>
      <c r="D379" s="248" t="s">
        <v>249</v>
      </c>
      <c r="E379" s="260" t="s">
        <v>194</v>
      </c>
      <c r="F379" s="261" t="s">
        <v>251</v>
      </c>
      <c r="G379" s="259"/>
      <c r="H379" s="262">
        <v>25.773</v>
      </c>
      <c r="I379" s="263"/>
      <c r="J379" s="259"/>
      <c r="K379" s="259"/>
      <c r="L379" s="264"/>
      <c r="M379" s="265"/>
      <c r="N379" s="266"/>
      <c r="O379" s="266"/>
      <c r="P379" s="266"/>
      <c r="Q379" s="266"/>
      <c r="R379" s="266"/>
      <c r="S379" s="266"/>
      <c r="T379" s="267"/>
      <c r="AT379" s="268" t="s">
        <v>249</v>
      </c>
      <c r="AU379" s="268" t="s">
        <v>88</v>
      </c>
      <c r="AV379" s="13" t="s">
        <v>247</v>
      </c>
      <c r="AW379" s="13" t="s">
        <v>31</v>
      </c>
      <c r="AX379" s="13" t="s">
        <v>82</v>
      </c>
      <c r="AY379" s="268" t="s">
        <v>241</v>
      </c>
    </row>
    <row r="380" s="1" customFormat="1" ht="24" customHeight="1">
      <c r="B380" s="37"/>
      <c r="C380" s="279" t="s">
        <v>564</v>
      </c>
      <c r="D380" s="279" t="s">
        <v>365</v>
      </c>
      <c r="E380" s="280" t="s">
        <v>534</v>
      </c>
      <c r="F380" s="281" t="s">
        <v>535</v>
      </c>
      <c r="G380" s="282" t="s">
        <v>143</v>
      </c>
      <c r="H380" s="283">
        <v>25.773</v>
      </c>
      <c r="I380" s="284"/>
      <c r="J380" s="285">
        <f>ROUND(I380*H380,2)</f>
        <v>0</v>
      </c>
      <c r="K380" s="281" t="s">
        <v>246</v>
      </c>
      <c r="L380" s="286"/>
      <c r="M380" s="287" t="s">
        <v>1</v>
      </c>
      <c r="N380" s="288" t="s">
        <v>41</v>
      </c>
      <c r="O380" s="85"/>
      <c r="P380" s="242">
        <f>O380*H380</f>
        <v>0</v>
      </c>
      <c r="Q380" s="242">
        <v>2.37798</v>
      </c>
      <c r="R380" s="242">
        <f>Q380*H380</f>
        <v>61.287678540000002</v>
      </c>
      <c r="S380" s="242">
        <v>0</v>
      </c>
      <c r="T380" s="243">
        <f>S380*H380</f>
        <v>0</v>
      </c>
      <c r="AR380" s="244" t="s">
        <v>286</v>
      </c>
      <c r="AT380" s="244" t="s">
        <v>365</v>
      </c>
      <c r="AU380" s="244" t="s">
        <v>88</v>
      </c>
      <c r="AY380" s="16" t="s">
        <v>241</v>
      </c>
      <c r="BE380" s="245">
        <f>IF(N380="základná",J380,0)</f>
        <v>0</v>
      </c>
      <c r="BF380" s="245">
        <f>IF(N380="znížená",J380,0)</f>
        <v>0</v>
      </c>
      <c r="BG380" s="245">
        <f>IF(N380="zákl. prenesená",J380,0)</f>
        <v>0</v>
      </c>
      <c r="BH380" s="245">
        <f>IF(N380="zníž. prenesená",J380,0)</f>
        <v>0</v>
      </c>
      <c r="BI380" s="245">
        <f>IF(N380="nulová",J380,0)</f>
        <v>0</v>
      </c>
      <c r="BJ380" s="16" t="s">
        <v>88</v>
      </c>
      <c r="BK380" s="245">
        <f>ROUND(I380*H380,2)</f>
        <v>0</v>
      </c>
      <c r="BL380" s="16" t="s">
        <v>247</v>
      </c>
      <c r="BM380" s="244" t="s">
        <v>565</v>
      </c>
    </row>
    <row r="381" s="12" customFormat="1">
      <c r="B381" s="246"/>
      <c r="C381" s="247"/>
      <c r="D381" s="248" t="s">
        <v>249</v>
      </c>
      <c r="E381" s="249" t="s">
        <v>1</v>
      </c>
      <c r="F381" s="250" t="s">
        <v>194</v>
      </c>
      <c r="G381" s="247"/>
      <c r="H381" s="251">
        <v>25.773</v>
      </c>
      <c r="I381" s="252"/>
      <c r="J381" s="247"/>
      <c r="K381" s="247"/>
      <c r="L381" s="253"/>
      <c r="M381" s="254"/>
      <c r="N381" s="255"/>
      <c r="O381" s="255"/>
      <c r="P381" s="255"/>
      <c r="Q381" s="255"/>
      <c r="R381" s="255"/>
      <c r="S381" s="255"/>
      <c r="T381" s="256"/>
      <c r="AT381" s="257" t="s">
        <v>249</v>
      </c>
      <c r="AU381" s="257" t="s">
        <v>88</v>
      </c>
      <c r="AV381" s="12" t="s">
        <v>88</v>
      </c>
      <c r="AW381" s="12" t="s">
        <v>31</v>
      </c>
      <c r="AX381" s="12" t="s">
        <v>75</v>
      </c>
      <c r="AY381" s="257" t="s">
        <v>241</v>
      </c>
    </row>
    <row r="382" s="13" customFormat="1">
      <c r="B382" s="258"/>
      <c r="C382" s="259"/>
      <c r="D382" s="248" t="s">
        <v>249</v>
      </c>
      <c r="E382" s="260" t="s">
        <v>1</v>
      </c>
      <c r="F382" s="261" t="s">
        <v>251</v>
      </c>
      <c r="G382" s="259"/>
      <c r="H382" s="262">
        <v>25.773</v>
      </c>
      <c r="I382" s="263"/>
      <c r="J382" s="259"/>
      <c r="K382" s="259"/>
      <c r="L382" s="264"/>
      <c r="M382" s="265"/>
      <c r="N382" s="266"/>
      <c r="O382" s="266"/>
      <c r="P382" s="266"/>
      <c r="Q382" s="266"/>
      <c r="R382" s="266"/>
      <c r="S382" s="266"/>
      <c r="T382" s="267"/>
      <c r="AT382" s="268" t="s">
        <v>249</v>
      </c>
      <c r="AU382" s="268" t="s">
        <v>88</v>
      </c>
      <c r="AV382" s="13" t="s">
        <v>247</v>
      </c>
      <c r="AW382" s="13" t="s">
        <v>31</v>
      </c>
      <c r="AX382" s="13" t="s">
        <v>82</v>
      </c>
      <c r="AY382" s="268" t="s">
        <v>241</v>
      </c>
    </row>
    <row r="383" s="1" customFormat="1" ht="16.5" customHeight="1">
      <c r="B383" s="37"/>
      <c r="C383" s="233" t="s">
        <v>566</v>
      </c>
      <c r="D383" s="233" t="s">
        <v>243</v>
      </c>
      <c r="E383" s="234" t="s">
        <v>567</v>
      </c>
      <c r="F383" s="235" t="s">
        <v>568</v>
      </c>
      <c r="G383" s="236" t="s">
        <v>139</v>
      </c>
      <c r="H383" s="237">
        <v>176.51499999999999</v>
      </c>
      <c r="I383" s="238"/>
      <c r="J383" s="239">
        <f>ROUND(I383*H383,2)</f>
        <v>0</v>
      </c>
      <c r="K383" s="235" t="s">
        <v>246</v>
      </c>
      <c r="L383" s="42"/>
      <c r="M383" s="240" t="s">
        <v>1</v>
      </c>
      <c r="N383" s="241" t="s">
        <v>41</v>
      </c>
      <c r="O383" s="85"/>
      <c r="P383" s="242">
        <f>O383*H383</f>
        <v>0</v>
      </c>
      <c r="Q383" s="242">
        <v>0.0011299999999999999</v>
      </c>
      <c r="R383" s="242">
        <f>Q383*H383</f>
        <v>0.19946194999999997</v>
      </c>
      <c r="S383" s="242">
        <v>0</v>
      </c>
      <c r="T383" s="243">
        <f>S383*H383</f>
        <v>0</v>
      </c>
      <c r="AR383" s="244" t="s">
        <v>247</v>
      </c>
      <c r="AT383" s="244" t="s">
        <v>243</v>
      </c>
      <c r="AU383" s="244" t="s">
        <v>88</v>
      </c>
      <c r="AY383" s="16" t="s">
        <v>241</v>
      </c>
      <c r="BE383" s="245">
        <f>IF(N383="základná",J383,0)</f>
        <v>0</v>
      </c>
      <c r="BF383" s="245">
        <f>IF(N383="znížená",J383,0)</f>
        <v>0</v>
      </c>
      <c r="BG383" s="245">
        <f>IF(N383="zákl. prenesená",J383,0)</f>
        <v>0</v>
      </c>
      <c r="BH383" s="245">
        <f>IF(N383="zníž. prenesená",J383,0)</f>
        <v>0</v>
      </c>
      <c r="BI383" s="245">
        <f>IF(N383="nulová",J383,0)</f>
        <v>0</v>
      </c>
      <c r="BJ383" s="16" t="s">
        <v>88</v>
      </c>
      <c r="BK383" s="245">
        <f>ROUND(I383*H383,2)</f>
        <v>0</v>
      </c>
      <c r="BL383" s="16" t="s">
        <v>247</v>
      </c>
      <c r="BM383" s="244" t="s">
        <v>569</v>
      </c>
    </row>
    <row r="384" s="12" customFormat="1">
      <c r="B384" s="246"/>
      <c r="C384" s="247"/>
      <c r="D384" s="248" t="s">
        <v>249</v>
      </c>
      <c r="E384" s="249" t="s">
        <v>1</v>
      </c>
      <c r="F384" s="250" t="s">
        <v>570</v>
      </c>
      <c r="G384" s="247"/>
      <c r="H384" s="251">
        <v>171.81999999999999</v>
      </c>
      <c r="I384" s="252"/>
      <c r="J384" s="247"/>
      <c r="K384" s="247"/>
      <c r="L384" s="253"/>
      <c r="M384" s="254"/>
      <c r="N384" s="255"/>
      <c r="O384" s="255"/>
      <c r="P384" s="255"/>
      <c r="Q384" s="255"/>
      <c r="R384" s="255"/>
      <c r="S384" s="255"/>
      <c r="T384" s="256"/>
      <c r="AT384" s="257" t="s">
        <v>249</v>
      </c>
      <c r="AU384" s="257" t="s">
        <v>88</v>
      </c>
      <c r="AV384" s="12" t="s">
        <v>88</v>
      </c>
      <c r="AW384" s="12" t="s">
        <v>31</v>
      </c>
      <c r="AX384" s="12" t="s">
        <v>75</v>
      </c>
      <c r="AY384" s="257" t="s">
        <v>241</v>
      </c>
    </row>
    <row r="385" s="12" customFormat="1">
      <c r="B385" s="246"/>
      <c r="C385" s="247"/>
      <c r="D385" s="248" t="s">
        <v>249</v>
      </c>
      <c r="E385" s="249" t="s">
        <v>1</v>
      </c>
      <c r="F385" s="250" t="s">
        <v>571</v>
      </c>
      <c r="G385" s="247"/>
      <c r="H385" s="251">
        <v>4.6950000000000003</v>
      </c>
      <c r="I385" s="252"/>
      <c r="J385" s="247"/>
      <c r="K385" s="247"/>
      <c r="L385" s="253"/>
      <c r="M385" s="254"/>
      <c r="N385" s="255"/>
      <c r="O385" s="255"/>
      <c r="P385" s="255"/>
      <c r="Q385" s="255"/>
      <c r="R385" s="255"/>
      <c r="S385" s="255"/>
      <c r="T385" s="256"/>
      <c r="AT385" s="257" t="s">
        <v>249</v>
      </c>
      <c r="AU385" s="257" t="s">
        <v>88</v>
      </c>
      <c r="AV385" s="12" t="s">
        <v>88</v>
      </c>
      <c r="AW385" s="12" t="s">
        <v>31</v>
      </c>
      <c r="AX385" s="12" t="s">
        <v>75</v>
      </c>
      <c r="AY385" s="257" t="s">
        <v>241</v>
      </c>
    </row>
    <row r="386" s="13" customFormat="1">
      <c r="B386" s="258"/>
      <c r="C386" s="259"/>
      <c r="D386" s="248" t="s">
        <v>249</v>
      </c>
      <c r="E386" s="260" t="s">
        <v>1</v>
      </c>
      <c r="F386" s="261" t="s">
        <v>251</v>
      </c>
      <c r="G386" s="259"/>
      <c r="H386" s="262">
        <v>176.51499999999999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AT386" s="268" t="s">
        <v>249</v>
      </c>
      <c r="AU386" s="268" t="s">
        <v>88</v>
      </c>
      <c r="AV386" s="13" t="s">
        <v>247</v>
      </c>
      <c r="AW386" s="13" t="s">
        <v>31</v>
      </c>
      <c r="AX386" s="13" t="s">
        <v>82</v>
      </c>
      <c r="AY386" s="268" t="s">
        <v>241</v>
      </c>
    </row>
    <row r="387" s="1" customFormat="1" ht="16.5" customHeight="1">
      <c r="B387" s="37"/>
      <c r="C387" s="233" t="s">
        <v>572</v>
      </c>
      <c r="D387" s="233" t="s">
        <v>243</v>
      </c>
      <c r="E387" s="234" t="s">
        <v>573</v>
      </c>
      <c r="F387" s="235" t="s">
        <v>574</v>
      </c>
      <c r="G387" s="236" t="s">
        <v>139</v>
      </c>
      <c r="H387" s="237">
        <v>176.51499999999999</v>
      </c>
      <c r="I387" s="238"/>
      <c r="J387" s="239">
        <f>ROUND(I387*H387,2)</f>
        <v>0</v>
      </c>
      <c r="K387" s="235" t="s">
        <v>246</v>
      </c>
      <c r="L387" s="42"/>
      <c r="M387" s="240" t="s">
        <v>1</v>
      </c>
      <c r="N387" s="241" t="s">
        <v>41</v>
      </c>
      <c r="O387" s="85"/>
      <c r="P387" s="242">
        <f>O387*H387</f>
        <v>0</v>
      </c>
      <c r="Q387" s="242">
        <v>0</v>
      </c>
      <c r="R387" s="242">
        <f>Q387*H387</f>
        <v>0</v>
      </c>
      <c r="S387" s="242">
        <v>0</v>
      </c>
      <c r="T387" s="243">
        <f>S387*H387</f>
        <v>0</v>
      </c>
      <c r="AR387" s="244" t="s">
        <v>247</v>
      </c>
      <c r="AT387" s="244" t="s">
        <v>243</v>
      </c>
      <c r="AU387" s="244" t="s">
        <v>88</v>
      </c>
      <c r="AY387" s="16" t="s">
        <v>241</v>
      </c>
      <c r="BE387" s="245">
        <f>IF(N387="základná",J387,0)</f>
        <v>0</v>
      </c>
      <c r="BF387" s="245">
        <f>IF(N387="znížená",J387,0)</f>
        <v>0</v>
      </c>
      <c r="BG387" s="245">
        <f>IF(N387="zákl. prenesená",J387,0)</f>
        <v>0</v>
      </c>
      <c r="BH387" s="245">
        <f>IF(N387="zníž. prenesená",J387,0)</f>
        <v>0</v>
      </c>
      <c r="BI387" s="245">
        <f>IF(N387="nulová",J387,0)</f>
        <v>0</v>
      </c>
      <c r="BJ387" s="16" t="s">
        <v>88</v>
      </c>
      <c r="BK387" s="245">
        <f>ROUND(I387*H387,2)</f>
        <v>0</v>
      </c>
      <c r="BL387" s="16" t="s">
        <v>247</v>
      </c>
      <c r="BM387" s="244" t="s">
        <v>575</v>
      </c>
    </row>
    <row r="388" s="1" customFormat="1" ht="24" customHeight="1">
      <c r="B388" s="37"/>
      <c r="C388" s="233" t="s">
        <v>576</v>
      </c>
      <c r="D388" s="233" t="s">
        <v>243</v>
      </c>
      <c r="E388" s="234" t="s">
        <v>577</v>
      </c>
      <c r="F388" s="235" t="s">
        <v>578</v>
      </c>
      <c r="G388" s="236" t="s">
        <v>139</v>
      </c>
      <c r="H388" s="237">
        <v>171.81999999999999</v>
      </c>
      <c r="I388" s="238"/>
      <c r="J388" s="239">
        <f>ROUND(I388*H388,2)</f>
        <v>0</v>
      </c>
      <c r="K388" s="235" t="s">
        <v>246</v>
      </c>
      <c r="L388" s="42"/>
      <c r="M388" s="240" t="s">
        <v>1</v>
      </c>
      <c r="N388" s="241" t="s">
        <v>41</v>
      </c>
      <c r="O388" s="85"/>
      <c r="P388" s="242">
        <f>O388*H388</f>
        <v>0</v>
      </c>
      <c r="Q388" s="242">
        <v>0.0054999999999999997</v>
      </c>
      <c r="R388" s="242">
        <f>Q388*H388</f>
        <v>0.94500999999999991</v>
      </c>
      <c r="S388" s="242">
        <v>0</v>
      </c>
      <c r="T388" s="243">
        <f>S388*H388</f>
        <v>0</v>
      </c>
      <c r="AR388" s="244" t="s">
        <v>247</v>
      </c>
      <c r="AT388" s="244" t="s">
        <v>243</v>
      </c>
      <c r="AU388" s="244" t="s">
        <v>88</v>
      </c>
      <c r="AY388" s="16" t="s">
        <v>241</v>
      </c>
      <c r="BE388" s="245">
        <f>IF(N388="základná",J388,0)</f>
        <v>0</v>
      </c>
      <c r="BF388" s="245">
        <f>IF(N388="znížená",J388,0)</f>
        <v>0</v>
      </c>
      <c r="BG388" s="245">
        <f>IF(N388="zákl. prenesená",J388,0)</f>
        <v>0</v>
      </c>
      <c r="BH388" s="245">
        <f>IF(N388="zníž. prenesená",J388,0)</f>
        <v>0</v>
      </c>
      <c r="BI388" s="245">
        <f>IF(N388="nulová",J388,0)</f>
        <v>0</v>
      </c>
      <c r="BJ388" s="16" t="s">
        <v>88</v>
      </c>
      <c r="BK388" s="245">
        <f>ROUND(I388*H388,2)</f>
        <v>0</v>
      </c>
      <c r="BL388" s="16" t="s">
        <v>247</v>
      </c>
      <c r="BM388" s="244" t="s">
        <v>579</v>
      </c>
    </row>
    <row r="389" s="12" customFormat="1">
      <c r="B389" s="246"/>
      <c r="C389" s="247"/>
      <c r="D389" s="248" t="s">
        <v>249</v>
      </c>
      <c r="E389" s="249" t="s">
        <v>1</v>
      </c>
      <c r="F389" s="250" t="s">
        <v>570</v>
      </c>
      <c r="G389" s="247"/>
      <c r="H389" s="251">
        <v>171.81999999999999</v>
      </c>
      <c r="I389" s="252"/>
      <c r="J389" s="247"/>
      <c r="K389" s="247"/>
      <c r="L389" s="253"/>
      <c r="M389" s="254"/>
      <c r="N389" s="255"/>
      <c r="O389" s="255"/>
      <c r="P389" s="255"/>
      <c r="Q389" s="255"/>
      <c r="R389" s="255"/>
      <c r="S389" s="255"/>
      <c r="T389" s="256"/>
      <c r="AT389" s="257" t="s">
        <v>249</v>
      </c>
      <c r="AU389" s="257" t="s">
        <v>88</v>
      </c>
      <c r="AV389" s="12" t="s">
        <v>88</v>
      </c>
      <c r="AW389" s="12" t="s">
        <v>31</v>
      </c>
      <c r="AX389" s="12" t="s">
        <v>75</v>
      </c>
      <c r="AY389" s="257" t="s">
        <v>241</v>
      </c>
    </row>
    <row r="390" s="13" customFormat="1">
      <c r="B390" s="258"/>
      <c r="C390" s="259"/>
      <c r="D390" s="248" t="s">
        <v>249</v>
      </c>
      <c r="E390" s="260" t="s">
        <v>197</v>
      </c>
      <c r="F390" s="261" t="s">
        <v>251</v>
      </c>
      <c r="G390" s="259"/>
      <c r="H390" s="262">
        <v>171.81999999999999</v>
      </c>
      <c r="I390" s="263"/>
      <c r="J390" s="259"/>
      <c r="K390" s="259"/>
      <c r="L390" s="264"/>
      <c r="M390" s="265"/>
      <c r="N390" s="266"/>
      <c r="O390" s="266"/>
      <c r="P390" s="266"/>
      <c r="Q390" s="266"/>
      <c r="R390" s="266"/>
      <c r="S390" s="266"/>
      <c r="T390" s="267"/>
      <c r="AT390" s="268" t="s">
        <v>249</v>
      </c>
      <c r="AU390" s="268" t="s">
        <v>88</v>
      </c>
      <c r="AV390" s="13" t="s">
        <v>247</v>
      </c>
      <c r="AW390" s="13" t="s">
        <v>31</v>
      </c>
      <c r="AX390" s="13" t="s">
        <v>82</v>
      </c>
      <c r="AY390" s="268" t="s">
        <v>241</v>
      </c>
    </row>
    <row r="391" s="1" customFormat="1" ht="24" customHeight="1">
      <c r="B391" s="37"/>
      <c r="C391" s="233" t="s">
        <v>580</v>
      </c>
      <c r="D391" s="233" t="s">
        <v>243</v>
      </c>
      <c r="E391" s="234" t="s">
        <v>581</v>
      </c>
      <c r="F391" s="235" t="s">
        <v>582</v>
      </c>
      <c r="G391" s="236" t="s">
        <v>139</v>
      </c>
      <c r="H391" s="237">
        <v>171.81999999999999</v>
      </c>
      <c r="I391" s="238"/>
      <c r="J391" s="239">
        <f>ROUND(I391*H391,2)</f>
        <v>0</v>
      </c>
      <c r="K391" s="235" t="s">
        <v>246</v>
      </c>
      <c r="L391" s="42"/>
      <c r="M391" s="240" t="s">
        <v>1</v>
      </c>
      <c r="N391" s="241" t="s">
        <v>41</v>
      </c>
      <c r="O391" s="85"/>
      <c r="P391" s="242">
        <f>O391*H391</f>
        <v>0</v>
      </c>
      <c r="Q391" s="242">
        <v>0</v>
      </c>
      <c r="R391" s="242">
        <f>Q391*H391</f>
        <v>0</v>
      </c>
      <c r="S391" s="242">
        <v>0</v>
      </c>
      <c r="T391" s="243">
        <f>S391*H391</f>
        <v>0</v>
      </c>
      <c r="AR391" s="244" t="s">
        <v>247</v>
      </c>
      <c r="AT391" s="244" t="s">
        <v>243</v>
      </c>
      <c r="AU391" s="244" t="s">
        <v>88</v>
      </c>
      <c r="AY391" s="16" t="s">
        <v>241</v>
      </c>
      <c r="BE391" s="245">
        <f>IF(N391="základná",J391,0)</f>
        <v>0</v>
      </c>
      <c r="BF391" s="245">
        <f>IF(N391="znížená",J391,0)</f>
        <v>0</v>
      </c>
      <c r="BG391" s="245">
        <f>IF(N391="zákl. prenesená",J391,0)</f>
        <v>0</v>
      </c>
      <c r="BH391" s="245">
        <f>IF(N391="zníž. prenesená",J391,0)</f>
        <v>0</v>
      </c>
      <c r="BI391" s="245">
        <f>IF(N391="nulová",J391,0)</f>
        <v>0</v>
      </c>
      <c r="BJ391" s="16" t="s">
        <v>88</v>
      </c>
      <c r="BK391" s="245">
        <f>ROUND(I391*H391,2)</f>
        <v>0</v>
      </c>
      <c r="BL391" s="16" t="s">
        <v>247</v>
      </c>
      <c r="BM391" s="244" t="s">
        <v>583</v>
      </c>
    </row>
    <row r="392" s="12" customFormat="1">
      <c r="B392" s="246"/>
      <c r="C392" s="247"/>
      <c r="D392" s="248" t="s">
        <v>249</v>
      </c>
      <c r="E392" s="249" t="s">
        <v>1</v>
      </c>
      <c r="F392" s="250" t="s">
        <v>197</v>
      </c>
      <c r="G392" s="247"/>
      <c r="H392" s="251">
        <v>171.81999999999999</v>
      </c>
      <c r="I392" s="252"/>
      <c r="J392" s="247"/>
      <c r="K392" s="247"/>
      <c r="L392" s="253"/>
      <c r="M392" s="254"/>
      <c r="N392" s="255"/>
      <c r="O392" s="255"/>
      <c r="P392" s="255"/>
      <c r="Q392" s="255"/>
      <c r="R392" s="255"/>
      <c r="S392" s="255"/>
      <c r="T392" s="256"/>
      <c r="AT392" s="257" t="s">
        <v>249</v>
      </c>
      <c r="AU392" s="257" t="s">
        <v>88</v>
      </c>
      <c r="AV392" s="12" t="s">
        <v>88</v>
      </c>
      <c r="AW392" s="12" t="s">
        <v>31</v>
      </c>
      <c r="AX392" s="12" t="s">
        <v>75</v>
      </c>
      <c r="AY392" s="257" t="s">
        <v>241</v>
      </c>
    </row>
    <row r="393" s="13" customFormat="1">
      <c r="B393" s="258"/>
      <c r="C393" s="259"/>
      <c r="D393" s="248" t="s">
        <v>249</v>
      </c>
      <c r="E393" s="260" t="s">
        <v>1</v>
      </c>
      <c r="F393" s="261" t="s">
        <v>251</v>
      </c>
      <c r="G393" s="259"/>
      <c r="H393" s="262">
        <v>171.81999999999999</v>
      </c>
      <c r="I393" s="263"/>
      <c r="J393" s="259"/>
      <c r="K393" s="259"/>
      <c r="L393" s="264"/>
      <c r="M393" s="265"/>
      <c r="N393" s="266"/>
      <c r="O393" s="266"/>
      <c r="P393" s="266"/>
      <c r="Q393" s="266"/>
      <c r="R393" s="266"/>
      <c r="S393" s="266"/>
      <c r="T393" s="267"/>
      <c r="AT393" s="268" t="s">
        <v>249</v>
      </c>
      <c r="AU393" s="268" t="s">
        <v>88</v>
      </c>
      <c r="AV393" s="13" t="s">
        <v>247</v>
      </c>
      <c r="AW393" s="13" t="s">
        <v>31</v>
      </c>
      <c r="AX393" s="13" t="s">
        <v>82</v>
      </c>
      <c r="AY393" s="268" t="s">
        <v>241</v>
      </c>
    </row>
    <row r="394" s="1" customFormat="1" ht="24" customHeight="1">
      <c r="B394" s="37"/>
      <c r="C394" s="233" t="s">
        <v>584</v>
      </c>
      <c r="D394" s="233" t="s">
        <v>243</v>
      </c>
      <c r="E394" s="234" t="s">
        <v>585</v>
      </c>
      <c r="F394" s="235" t="s">
        <v>586</v>
      </c>
      <c r="G394" s="236" t="s">
        <v>325</v>
      </c>
      <c r="H394" s="237">
        <v>7.7320000000000002</v>
      </c>
      <c r="I394" s="238"/>
      <c r="J394" s="239">
        <f>ROUND(I394*H394,2)</f>
        <v>0</v>
      </c>
      <c r="K394" s="235" t="s">
        <v>246</v>
      </c>
      <c r="L394" s="42"/>
      <c r="M394" s="240" t="s">
        <v>1</v>
      </c>
      <c r="N394" s="241" t="s">
        <v>41</v>
      </c>
      <c r="O394" s="85"/>
      <c r="P394" s="242">
        <f>O394*H394</f>
        <v>0</v>
      </c>
      <c r="Q394" s="242">
        <v>1.0162899999999999</v>
      </c>
      <c r="R394" s="242">
        <f>Q394*H394</f>
        <v>7.8579542799999995</v>
      </c>
      <c r="S394" s="242">
        <v>0</v>
      </c>
      <c r="T394" s="243">
        <f>S394*H394</f>
        <v>0</v>
      </c>
      <c r="AR394" s="244" t="s">
        <v>247</v>
      </c>
      <c r="AT394" s="244" t="s">
        <v>243</v>
      </c>
      <c r="AU394" s="244" t="s">
        <v>88</v>
      </c>
      <c r="AY394" s="16" t="s">
        <v>241</v>
      </c>
      <c r="BE394" s="245">
        <f>IF(N394="základná",J394,0)</f>
        <v>0</v>
      </c>
      <c r="BF394" s="245">
        <f>IF(N394="znížená",J394,0)</f>
        <v>0</v>
      </c>
      <c r="BG394" s="245">
        <f>IF(N394="zákl. prenesená",J394,0)</f>
        <v>0</v>
      </c>
      <c r="BH394" s="245">
        <f>IF(N394="zníž. prenesená",J394,0)</f>
        <v>0</v>
      </c>
      <c r="BI394" s="245">
        <f>IF(N394="nulová",J394,0)</f>
        <v>0</v>
      </c>
      <c r="BJ394" s="16" t="s">
        <v>88</v>
      </c>
      <c r="BK394" s="245">
        <f>ROUND(I394*H394,2)</f>
        <v>0</v>
      </c>
      <c r="BL394" s="16" t="s">
        <v>247</v>
      </c>
      <c r="BM394" s="244" t="s">
        <v>587</v>
      </c>
    </row>
    <row r="395" s="12" customFormat="1">
      <c r="B395" s="246"/>
      <c r="C395" s="247"/>
      <c r="D395" s="248" t="s">
        <v>249</v>
      </c>
      <c r="E395" s="249" t="s">
        <v>1</v>
      </c>
      <c r="F395" s="250" t="s">
        <v>588</v>
      </c>
      <c r="G395" s="247"/>
      <c r="H395" s="251">
        <v>7.7320000000000002</v>
      </c>
      <c r="I395" s="252"/>
      <c r="J395" s="247"/>
      <c r="K395" s="247"/>
      <c r="L395" s="253"/>
      <c r="M395" s="254"/>
      <c r="N395" s="255"/>
      <c r="O395" s="255"/>
      <c r="P395" s="255"/>
      <c r="Q395" s="255"/>
      <c r="R395" s="255"/>
      <c r="S395" s="255"/>
      <c r="T395" s="256"/>
      <c r="AT395" s="257" t="s">
        <v>249</v>
      </c>
      <c r="AU395" s="257" t="s">
        <v>88</v>
      </c>
      <c r="AV395" s="12" t="s">
        <v>88</v>
      </c>
      <c r="AW395" s="12" t="s">
        <v>31</v>
      </c>
      <c r="AX395" s="12" t="s">
        <v>75</v>
      </c>
      <c r="AY395" s="257" t="s">
        <v>241</v>
      </c>
    </row>
    <row r="396" s="13" customFormat="1">
      <c r="B396" s="258"/>
      <c r="C396" s="259"/>
      <c r="D396" s="248" t="s">
        <v>249</v>
      </c>
      <c r="E396" s="260" t="s">
        <v>1</v>
      </c>
      <c r="F396" s="261" t="s">
        <v>251</v>
      </c>
      <c r="G396" s="259"/>
      <c r="H396" s="262">
        <v>7.7320000000000002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AT396" s="268" t="s">
        <v>249</v>
      </c>
      <c r="AU396" s="268" t="s">
        <v>88</v>
      </c>
      <c r="AV396" s="13" t="s">
        <v>247</v>
      </c>
      <c r="AW396" s="13" t="s">
        <v>31</v>
      </c>
      <c r="AX396" s="13" t="s">
        <v>82</v>
      </c>
      <c r="AY396" s="268" t="s">
        <v>241</v>
      </c>
    </row>
    <row r="397" s="1" customFormat="1" ht="24" customHeight="1">
      <c r="B397" s="37"/>
      <c r="C397" s="233" t="s">
        <v>589</v>
      </c>
      <c r="D397" s="233" t="s">
        <v>243</v>
      </c>
      <c r="E397" s="234" t="s">
        <v>590</v>
      </c>
      <c r="F397" s="235" t="s">
        <v>591</v>
      </c>
      <c r="G397" s="236" t="s">
        <v>143</v>
      </c>
      <c r="H397" s="237">
        <v>3.9660000000000002</v>
      </c>
      <c r="I397" s="238"/>
      <c r="J397" s="239">
        <f>ROUND(I397*H397,2)</f>
        <v>0</v>
      </c>
      <c r="K397" s="235" t="s">
        <v>246</v>
      </c>
      <c r="L397" s="42"/>
      <c r="M397" s="240" t="s">
        <v>1</v>
      </c>
      <c r="N397" s="241" t="s">
        <v>41</v>
      </c>
      <c r="O397" s="85"/>
      <c r="P397" s="242">
        <f>O397*H397</f>
        <v>0</v>
      </c>
      <c r="Q397" s="242">
        <v>0.00010000000000000001</v>
      </c>
      <c r="R397" s="242">
        <f>Q397*H397</f>
        <v>0.00039660000000000004</v>
      </c>
      <c r="S397" s="242">
        <v>0</v>
      </c>
      <c r="T397" s="243">
        <f>S397*H397</f>
        <v>0</v>
      </c>
      <c r="AR397" s="244" t="s">
        <v>247</v>
      </c>
      <c r="AT397" s="244" t="s">
        <v>243</v>
      </c>
      <c r="AU397" s="244" t="s">
        <v>88</v>
      </c>
      <c r="AY397" s="16" t="s">
        <v>241</v>
      </c>
      <c r="BE397" s="245">
        <f>IF(N397="základná",J397,0)</f>
        <v>0</v>
      </c>
      <c r="BF397" s="245">
        <f>IF(N397="znížená",J397,0)</f>
        <v>0</v>
      </c>
      <c r="BG397" s="245">
        <f>IF(N397="zákl. prenesená",J397,0)</f>
        <v>0</v>
      </c>
      <c r="BH397" s="245">
        <f>IF(N397="zníž. prenesená",J397,0)</f>
        <v>0</v>
      </c>
      <c r="BI397" s="245">
        <f>IF(N397="nulová",J397,0)</f>
        <v>0</v>
      </c>
      <c r="BJ397" s="16" t="s">
        <v>88</v>
      </c>
      <c r="BK397" s="245">
        <f>ROUND(I397*H397,2)</f>
        <v>0</v>
      </c>
      <c r="BL397" s="16" t="s">
        <v>247</v>
      </c>
      <c r="BM397" s="244" t="s">
        <v>592</v>
      </c>
    </row>
    <row r="398" s="12" customFormat="1">
      <c r="B398" s="246"/>
      <c r="C398" s="247"/>
      <c r="D398" s="248" t="s">
        <v>249</v>
      </c>
      <c r="E398" s="249" t="s">
        <v>1</v>
      </c>
      <c r="F398" s="250" t="s">
        <v>593</v>
      </c>
      <c r="G398" s="247"/>
      <c r="H398" s="251">
        <v>3.9660000000000002</v>
      </c>
      <c r="I398" s="252"/>
      <c r="J398" s="247"/>
      <c r="K398" s="247"/>
      <c r="L398" s="253"/>
      <c r="M398" s="254"/>
      <c r="N398" s="255"/>
      <c r="O398" s="255"/>
      <c r="P398" s="255"/>
      <c r="Q398" s="255"/>
      <c r="R398" s="255"/>
      <c r="S398" s="255"/>
      <c r="T398" s="256"/>
      <c r="AT398" s="257" t="s">
        <v>249</v>
      </c>
      <c r="AU398" s="257" t="s">
        <v>88</v>
      </c>
      <c r="AV398" s="12" t="s">
        <v>88</v>
      </c>
      <c r="AW398" s="12" t="s">
        <v>31</v>
      </c>
      <c r="AX398" s="12" t="s">
        <v>75</v>
      </c>
      <c r="AY398" s="257" t="s">
        <v>241</v>
      </c>
    </row>
    <row r="399" s="13" customFormat="1">
      <c r="B399" s="258"/>
      <c r="C399" s="259"/>
      <c r="D399" s="248" t="s">
        <v>249</v>
      </c>
      <c r="E399" s="260" t="s">
        <v>188</v>
      </c>
      <c r="F399" s="261" t="s">
        <v>251</v>
      </c>
      <c r="G399" s="259"/>
      <c r="H399" s="262">
        <v>3.9660000000000002</v>
      </c>
      <c r="I399" s="263"/>
      <c r="J399" s="259"/>
      <c r="K399" s="259"/>
      <c r="L399" s="264"/>
      <c r="M399" s="265"/>
      <c r="N399" s="266"/>
      <c r="O399" s="266"/>
      <c r="P399" s="266"/>
      <c r="Q399" s="266"/>
      <c r="R399" s="266"/>
      <c r="S399" s="266"/>
      <c r="T399" s="267"/>
      <c r="AT399" s="268" t="s">
        <v>249</v>
      </c>
      <c r="AU399" s="268" t="s">
        <v>88</v>
      </c>
      <c r="AV399" s="13" t="s">
        <v>247</v>
      </c>
      <c r="AW399" s="13" t="s">
        <v>31</v>
      </c>
      <c r="AX399" s="13" t="s">
        <v>82</v>
      </c>
      <c r="AY399" s="268" t="s">
        <v>241</v>
      </c>
    </row>
    <row r="400" s="1" customFormat="1" ht="24" customHeight="1">
      <c r="B400" s="37"/>
      <c r="C400" s="279" t="s">
        <v>594</v>
      </c>
      <c r="D400" s="279" t="s">
        <v>365</v>
      </c>
      <c r="E400" s="280" t="s">
        <v>534</v>
      </c>
      <c r="F400" s="281" t="s">
        <v>535</v>
      </c>
      <c r="G400" s="282" t="s">
        <v>143</v>
      </c>
      <c r="H400" s="283">
        <v>3.9660000000000002</v>
      </c>
      <c r="I400" s="284"/>
      <c r="J400" s="285">
        <f>ROUND(I400*H400,2)</f>
        <v>0</v>
      </c>
      <c r="K400" s="281" t="s">
        <v>246</v>
      </c>
      <c r="L400" s="286"/>
      <c r="M400" s="287" t="s">
        <v>1</v>
      </c>
      <c r="N400" s="288" t="s">
        <v>41</v>
      </c>
      <c r="O400" s="85"/>
      <c r="P400" s="242">
        <f>O400*H400</f>
        <v>0</v>
      </c>
      <c r="Q400" s="242">
        <v>2.37798</v>
      </c>
      <c r="R400" s="242">
        <f>Q400*H400</f>
        <v>9.431068680000001</v>
      </c>
      <c r="S400" s="242">
        <v>0</v>
      </c>
      <c r="T400" s="243">
        <f>S400*H400</f>
        <v>0</v>
      </c>
      <c r="AR400" s="244" t="s">
        <v>286</v>
      </c>
      <c r="AT400" s="244" t="s">
        <v>365</v>
      </c>
      <c r="AU400" s="244" t="s">
        <v>88</v>
      </c>
      <c r="AY400" s="16" t="s">
        <v>241</v>
      </c>
      <c r="BE400" s="245">
        <f>IF(N400="základná",J400,0)</f>
        <v>0</v>
      </c>
      <c r="BF400" s="245">
        <f>IF(N400="znížená",J400,0)</f>
        <v>0</v>
      </c>
      <c r="BG400" s="245">
        <f>IF(N400="zákl. prenesená",J400,0)</f>
        <v>0</v>
      </c>
      <c r="BH400" s="245">
        <f>IF(N400="zníž. prenesená",J400,0)</f>
        <v>0</v>
      </c>
      <c r="BI400" s="245">
        <f>IF(N400="nulová",J400,0)</f>
        <v>0</v>
      </c>
      <c r="BJ400" s="16" t="s">
        <v>88</v>
      </c>
      <c r="BK400" s="245">
        <f>ROUND(I400*H400,2)</f>
        <v>0</v>
      </c>
      <c r="BL400" s="16" t="s">
        <v>247</v>
      </c>
      <c r="BM400" s="244" t="s">
        <v>595</v>
      </c>
    </row>
    <row r="401" s="12" customFormat="1">
      <c r="B401" s="246"/>
      <c r="C401" s="247"/>
      <c r="D401" s="248" t="s">
        <v>249</v>
      </c>
      <c r="E401" s="249" t="s">
        <v>1</v>
      </c>
      <c r="F401" s="250" t="s">
        <v>188</v>
      </c>
      <c r="G401" s="247"/>
      <c r="H401" s="251">
        <v>3.9660000000000002</v>
      </c>
      <c r="I401" s="252"/>
      <c r="J401" s="247"/>
      <c r="K401" s="247"/>
      <c r="L401" s="253"/>
      <c r="M401" s="254"/>
      <c r="N401" s="255"/>
      <c r="O401" s="255"/>
      <c r="P401" s="255"/>
      <c r="Q401" s="255"/>
      <c r="R401" s="255"/>
      <c r="S401" s="255"/>
      <c r="T401" s="256"/>
      <c r="AT401" s="257" t="s">
        <v>249</v>
      </c>
      <c r="AU401" s="257" t="s">
        <v>88</v>
      </c>
      <c r="AV401" s="12" t="s">
        <v>88</v>
      </c>
      <c r="AW401" s="12" t="s">
        <v>31</v>
      </c>
      <c r="AX401" s="12" t="s">
        <v>75</v>
      </c>
      <c r="AY401" s="257" t="s">
        <v>241</v>
      </c>
    </row>
    <row r="402" s="13" customFormat="1">
      <c r="B402" s="258"/>
      <c r="C402" s="259"/>
      <c r="D402" s="248" t="s">
        <v>249</v>
      </c>
      <c r="E402" s="260" t="s">
        <v>1</v>
      </c>
      <c r="F402" s="261" t="s">
        <v>251</v>
      </c>
      <c r="G402" s="259"/>
      <c r="H402" s="262">
        <v>3.9660000000000002</v>
      </c>
      <c r="I402" s="263"/>
      <c r="J402" s="259"/>
      <c r="K402" s="259"/>
      <c r="L402" s="264"/>
      <c r="M402" s="265"/>
      <c r="N402" s="266"/>
      <c r="O402" s="266"/>
      <c r="P402" s="266"/>
      <c r="Q402" s="266"/>
      <c r="R402" s="266"/>
      <c r="S402" s="266"/>
      <c r="T402" s="267"/>
      <c r="AT402" s="268" t="s">
        <v>249</v>
      </c>
      <c r="AU402" s="268" t="s">
        <v>88</v>
      </c>
      <c r="AV402" s="13" t="s">
        <v>247</v>
      </c>
      <c r="AW402" s="13" t="s">
        <v>31</v>
      </c>
      <c r="AX402" s="13" t="s">
        <v>82</v>
      </c>
      <c r="AY402" s="268" t="s">
        <v>241</v>
      </c>
    </row>
    <row r="403" s="1" customFormat="1" ht="24" customHeight="1">
      <c r="B403" s="37"/>
      <c r="C403" s="233" t="s">
        <v>596</v>
      </c>
      <c r="D403" s="233" t="s">
        <v>243</v>
      </c>
      <c r="E403" s="234" t="s">
        <v>597</v>
      </c>
      <c r="F403" s="235" t="s">
        <v>598</v>
      </c>
      <c r="G403" s="236" t="s">
        <v>139</v>
      </c>
      <c r="H403" s="237">
        <v>29.448</v>
      </c>
      <c r="I403" s="238"/>
      <c r="J403" s="239">
        <f>ROUND(I403*H403,2)</f>
        <v>0</v>
      </c>
      <c r="K403" s="235" t="s">
        <v>246</v>
      </c>
      <c r="L403" s="42"/>
      <c r="M403" s="240" t="s">
        <v>1</v>
      </c>
      <c r="N403" s="241" t="s">
        <v>41</v>
      </c>
      <c r="O403" s="85"/>
      <c r="P403" s="242">
        <f>O403*H403</f>
        <v>0</v>
      </c>
      <c r="Q403" s="242">
        <v>0.0034099999999999998</v>
      </c>
      <c r="R403" s="242">
        <f>Q403*H403</f>
        <v>0.10041768</v>
      </c>
      <c r="S403" s="242">
        <v>0</v>
      </c>
      <c r="T403" s="243">
        <f>S403*H403</f>
        <v>0</v>
      </c>
      <c r="AR403" s="244" t="s">
        <v>247</v>
      </c>
      <c r="AT403" s="244" t="s">
        <v>243</v>
      </c>
      <c r="AU403" s="244" t="s">
        <v>88</v>
      </c>
      <c r="AY403" s="16" t="s">
        <v>241</v>
      </c>
      <c r="BE403" s="245">
        <f>IF(N403="základná",J403,0)</f>
        <v>0</v>
      </c>
      <c r="BF403" s="245">
        <f>IF(N403="znížená",J403,0)</f>
        <v>0</v>
      </c>
      <c r="BG403" s="245">
        <f>IF(N403="zákl. prenesená",J403,0)</f>
        <v>0</v>
      </c>
      <c r="BH403" s="245">
        <f>IF(N403="zníž. prenesená",J403,0)</f>
        <v>0</v>
      </c>
      <c r="BI403" s="245">
        <f>IF(N403="nulová",J403,0)</f>
        <v>0</v>
      </c>
      <c r="BJ403" s="16" t="s">
        <v>88</v>
      </c>
      <c r="BK403" s="245">
        <f>ROUND(I403*H403,2)</f>
        <v>0</v>
      </c>
      <c r="BL403" s="16" t="s">
        <v>247</v>
      </c>
      <c r="BM403" s="244" t="s">
        <v>599</v>
      </c>
    </row>
    <row r="404" s="12" customFormat="1">
      <c r="B404" s="246"/>
      <c r="C404" s="247"/>
      <c r="D404" s="248" t="s">
        <v>249</v>
      </c>
      <c r="E404" s="249" t="s">
        <v>1</v>
      </c>
      <c r="F404" s="250" t="s">
        <v>600</v>
      </c>
      <c r="G404" s="247"/>
      <c r="H404" s="251">
        <v>24.378</v>
      </c>
      <c r="I404" s="252"/>
      <c r="J404" s="247"/>
      <c r="K404" s="247"/>
      <c r="L404" s="253"/>
      <c r="M404" s="254"/>
      <c r="N404" s="255"/>
      <c r="O404" s="255"/>
      <c r="P404" s="255"/>
      <c r="Q404" s="255"/>
      <c r="R404" s="255"/>
      <c r="S404" s="255"/>
      <c r="T404" s="256"/>
      <c r="AT404" s="257" t="s">
        <v>249</v>
      </c>
      <c r="AU404" s="257" t="s">
        <v>88</v>
      </c>
      <c r="AV404" s="12" t="s">
        <v>88</v>
      </c>
      <c r="AW404" s="12" t="s">
        <v>31</v>
      </c>
      <c r="AX404" s="12" t="s">
        <v>75</v>
      </c>
      <c r="AY404" s="257" t="s">
        <v>241</v>
      </c>
    </row>
    <row r="405" s="12" customFormat="1">
      <c r="B405" s="246"/>
      <c r="C405" s="247"/>
      <c r="D405" s="248" t="s">
        <v>249</v>
      </c>
      <c r="E405" s="249" t="s">
        <v>1</v>
      </c>
      <c r="F405" s="250" t="s">
        <v>601</v>
      </c>
      <c r="G405" s="247"/>
      <c r="H405" s="251">
        <v>4.5599999999999996</v>
      </c>
      <c r="I405" s="252"/>
      <c r="J405" s="247"/>
      <c r="K405" s="247"/>
      <c r="L405" s="253"/>
      <c r="M405" s="254"/>
      <c r="N405" s="255"/>
      <c r="O405" s="255"/>
      <c r="P405" s="255"/>
      <c r="Q405" s="255"/>
      <c r="R405" s="255"/>
      <c r="S405" s="255"/>
      <c r="T405" s="256"/>
      <c r="AT405" s="257" t="s">
        <v>249</v>
      </c>
      <c r="AU405" s="257" t="s">
        <v>88</v>
      </c>
      <c r="AV405" s="12" t="s">
        <v>88</v>
      </c>
      <c r="AW405" s="12" t="s">
        <v>31</v>
      </c>
      <c r="AX405" s="12" t="s">
        <v>75</v>
      </c>
      <c r="AY405" s="257" t="s">
        <v>241</v>
      </c>
    </row>
    <row r="406" s="12" customFormat="1">
      <c r="B406" s="246"/>
      <c r="C406" s="247"/>
      <c r="D406" s="248" t="s">
        <v>249</v>
      </c>
      <c r="E406" s="249" t="s">
        <v>1</v>
      </c>
      <c r="F406" s="250" t="s">
        <v>602</v>
      </c>
      <c r="G406" s="247"/>
      <c r="H406" s="251">
        <v>0.51000000000000001</v>
      </c>
      <c r="I406" s="252"/>
      <c r="J406" s="247"/>
      <c r="K406" s="247"/>
      <c r="L406" s="253"/>
      <c r="M406" s="254"/>
      <c r="N406" s="255"/>
      <c r="O406" s="255"/>
      <c r="P406" s="255"/>
      <c r="Q406" s="255"/>
      <c r="R406" s="255"/>
      <c r="S406" s="255"/>
      <c r="T406" s="256"/>
      <c r="AT406" s="257" t="s">
        <v>249</v>
      </c>
      <c r="AU406" s="257" t="s">
        <v>88</v>
      </c>
      <c r="AV406" s="12" t="s">
        <v>88</v>
      </c>
      <c r="AW406" s="12" t="s">
        <v>31</v>
      </c>
      <c r="AX406" s="12" t="s">
        <v>75</v>
      </c>
      <c r="AY406" s="257" t="s">
        <v>241</v>
      </c>
    </row>
    <row r="407" s="13" customFormat="1">
      <c r="B407" s="258"/>
      <c r="C407" s="259"/>
      <c r="D407" s="248" t="s">
        <v>249</v>
      </c>
      <c r="E407" s="260" t="s">
        <v>182</v>
      </c>
      <c r="F407" s="261" t="s">
        <v>251</v>
      </c>
      <c r="G407" s="259"/>
      <c r="H407" s="262">
        <v>29.448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AT407" s="268" t="s">
        <v>249</v>
      </c>
      <c r="AU407" s="268" t="s">
        <v>88</v>
      </c>
      <c r="AV407" s="13" t="s">
        <v>247</v>
      </c>
      <c r="AW407" s="13" t="s">
        <v>31</v>
      </c>
      <c r="AX407" s="13" t="s">
        <v>82</v>
      </c>
      <c r="AY407" s="268" t="s">
        <v>241</v>
      </c>
    </row>
    <row r="408" s="1" customFormat="1" ht="24" customHeight="1">
      <c r="B408" s="37"/>
      <c r="C408" s="233" t="s">
        <v>603</v>
      </c>
      <c r="D408" s="233" t="s">
        <v>243</v>
      </c>
      <c r="E408" s="234" t="s">
        <v>604</v>
      </c>
      <c r="F408" s="235" t="s">
        <v>605</v>
      </c>
      <c r="G408" s="236" t="s">
        <v>139</v>
      </c>
      <c r="H408" s="237">
        <v>29.448</v>
      </c>
      <c r="I408" s="238"/>
      <c r="J408" s="239">
        <f>ROUND(I408*H408,2)</f>
        <v>0</v>
      </c>
      <c r="K408" s="235" t="s">
        <v>246</v>
      </c>
      <c r="L408" s="42"/>
      <c r="M408" s="240" t="s">
        <v>1</v>
      </c>
      <c r="N408" s="241" t="s">
        <v>41</v>
      </c>
      <c r="O408" s="85"/>
      <c r="P408" s="242">
        <f>O408*H408</f>
        <v>0</v>
      </c>
      <c r="Q408" s="242">
        <v>0</v>
      </c>
      <c r="R408" s="242">
        <f>Q408*H408</f>
        <v>0</v>
      </c>
      <c r="S408" s="242">
        <v>0</v>
      </c>
      <c r="T408" s="243">
        <f>S408*H408</f>
        <v>0</v>
      </c>
      <c r="AR408" s="244" t="s">
        <v>247</v>
      </c>
      <c r="AT408" s="244" t="s">
        <v>243</v>
      </c>
      <c r="AU408" s="244" t="s">
        <v>88</v>
      </c>
      <c r="AY408" s="16" t="s">
        <v>241</v>
      </c>
      <c r="BE408" s="245">
        <f>IF(N408="základná",J408,0)</f>
        <v>0</v>
      </c>
      <c r="BF408" s="245">
        <f>IF(N408="znížená",J408,0)</f>
        <v>0</v>
      </c>
      <c r="BG408" s="245">
        <f>IF(N408="zákl. prenesená",J408,0)</f>
        <v>0</v>
      </c>
      <c r="BH408" s="245">
        <f>IF(N408="zníž. prenesená",J408,0)</f>
        <v>0</v>
      </c>
      <c r="BI408" s="245">
        <f>IF(N408="nulová",J408,0)</f>
        <v>0</v>
      </c>
      <c r="BJ408" s="16" t="s">
        <v>88</v>
      </c>
      <c r="BK408" s="245">
        <f>ROUND(I408*H408,2)</f>
        <v>0</v>
      </c>
      <c r="BL408" s="16" t="s">
        <v>247</v>
      </c>
      <c r="BM408" s="244" t="s">
        <v>606</v>
      </c>
    </row>
    <row r="409" s="12" customFormat="1">
      <c r="B409" s="246"/>
      <c r="C409" s="247"/>
      <c r="D409" s="248" t="s">
        <v>249</v>
      </c>
      <c r="E409" s="249" t="s">
        <v>1</v>
      </c>
      <c r="F409" s="250" t="s">
        <v>182</v>
      </c>
      <c r="G409" s="247"/>
      <c r="H409" s="251">
        <v>29.448</v>
      </c>
      <c r="I409" s="252"/>
      <c r="J409" s="247"/>
      <c r="K409" s="247"/>
      <c r="L409" s="253"/>
      <c r="M409" s="254"/>
      <c r="N409" s="255"/>
      <c r="O409" s="255"/>
      <c r="P409" s="255"/>
      <c r="Q409" s="255"/>
      <c r="R409" s="255"/>
      <c r="S409" s="255"/>
      <c r="T409" s="256"/>
      <c r="AT409" s="257" t="s">
        <v>249</v>
      </c>
      <c r="AU409" s="257" t="s">
        <v>88</v>
      </c>
      <c r="AV409" s="12" t="s">
        <v>88</v>
      </c>
      <c r="AW409" s="12" t="s">
        <v>31</v>
      </c>
      <c r="AX409" s="12" t="s">
        <v>75</v>
      </c>
      <c r="AY409" s="257" t="s">
        <v>241</v>
      </c>
    </row>
    <row r="410" s="13" customFormat="1">
      <c r="B410" s="258"/>
      <c r="C410" s="259"/>
      <c r="D410" s="248" t="s">
        <v>249</v>
      </c>
      <c r="E410" s="260" t="s">
        <v>1</v>
      </c>
      <c r="F410" s="261" t="s">
        <v>251</v>
      </c>
      <c r="G410" s="259"/>
      <c r="H410" s="262">
        <v>29.448</v>
      </c>
      <c r="I410" s="263"/>
      <c r="J410" s="259"/>
      <c r="K410" s="259"/>
      <c r="L410" s="264"/>
      <c r="M410" s="265"/>
      <c r="N410" s="266"/>
      <c r="O410" s="266"/>
      <c r="P410" s="266"/>
      <c r="Q410" s="266"/>
      <c r="R410" s="266"/>
      <c r="S410" s="266"/>
      <c r="T410" s="267"/>
      <c r="AT410" s="268" t="s">
        <v>249</v>
      </c>
      <c r="AU410" s="268" t="s">
        <v>88</v>
      </c>
      <c r="AV410" s="13" t="s">
        <v>247</v>
      </c>
      <c r="AW410" s="13" t="s">
        <v>31</v>
      </c>
      <c r="AX410" s="13" t="s">
        <v>82</v>
      </c>
      <c r="AY410" s="268" t="s">
        <v>241</v>
      </c>
    </row>
    <row r="411" s="1" customFormat="1" ht="24" customHeight="1">
      <c r="B411" s="37"/>
      <c r="C411" s="233" t="s">
        <v>607</v>
      </c>
      <c r="D411" s="233" t="s">
        <v>243</v>
      </c>
      <c r="E411" s="234" t="s">
        <v>608</v>
      </c>
      <c r="F411" s="235" t="s">
        <v>609</v>
      </c>
      <c r="G411" s="236" t="s">
        <v>325</v>
      </c>
      <c r="H411" s="237">
        <v>0.59499999999999997</v>
      </c>
      <c r="I411" s="238"/>
      <c r="J411" s="239">
        <f>ROUND(I411*H411,2)</f>
        <v>0</v>
      </c>
      <c r="K411" s="235" t="s">
        <v>246</v>
      </c>
      <c r="L411" s="42"/>
      <c r="M411" s="240" t="s">
        <v>1</v>
      </c>
      <c r="N411" s="241" t="s">
        <v>41</v>
      </c>
      <c r="O411" s="85"/>
      <c r="P411" s="242">
        <f>O411*H411</f>
        <v>0</v>
      </c>
      <c r="Q411" s="242">
        <v>1.0166</v>
      </c>
      <c r="R411" s="242">
        <f>Q411*H411</f>
        <v>0.60487699999999989</v>
      </c>
      <c r="S411" s="242">
        <v>0</v>
      </c>
      <c r="T411" s="243">
        <f>S411*H411</f>
        <v>0</v>
      </c>
      <c r="AR411" s="244" t="s">
        <v>247</v>
      </c>
      <c r="AT411" s="244" t="s">
        <v>243</v>
      </c>
      <c r="AU411" s="244" t="s">
        <v>88</v>
      </c>
      <c r="AY411" s="16" t="s">
        <v>241</v>
      </c>
      <c r="BE411" s="245">
        <f>IF(N411="základná",J411,0)</f>
        <v>0</v>
      </c>
      <c r="BF411" s="245">
        <f>IF(N411="znížená",J411,0)</f>
        <v>0</v>
      </c>
      <c r="BG411" s="245">
        <f>IF(N411="zákl. prenesená",J411,0)</f>
        <v>0</v>
      </c>
      <c r="BH411" s="245">
        <f>IF(N411="zníž. prenesená",J411,0)</f>
        <v>0</v>
      </c>
      <c r="BI411" s="245">
        <f>IF(N411="nulová",J411,0)</f>
        <v>0</v>
      </c>
      <c r="BJ411" s="16" t="s">
        <v>88</v>
      </c>
      <c r="BK411" s="245">
        <f>ROUND(I411*H411,2)</f>
        <v>0</v>
      </c>
      <c r="BL411" s="16" t="s">
        <v>247</v>
      </c>
      <c r="BM411" s="244" t="s">
        <v>610</v>
      </c>
    </row>
    <row r="412" s="12" customFormat="1">
      <c r="B412" s="246"/>
      <c r="C412" s="247"/>
      <c r="D412" s="248" t="s">
        <v>249</v>
      </c>
      <c r="E412" s="249" t="s">
        <v>1</v>
      </c>
      <c r="F412" s="250" t="s">
        <v>611</v>
      </c>
      <c r="G412" s="247"/>
      <c r="H412" s="251">
        <v>0.59499999999999997</v>
      </c>
      <c r="I412" s="252"/>
      <c r="J412" s="247"/>
      <c r="K412" s="247"/>
      <c r="L412" s="253"/>
      <c r="M412" s="254"/>
      <c r="N412" s="255"/>
      <c r="O412" s="255"/>
      <c r="P412" s="255"/>
      <c r="Q412" s="255"/>
      <c r="R412" s="255"/>
      <c r="S412" s="255"/>
      <c r="T412" s="256"/>
      <c r="AT412" s="257" t="s">
        <v>249</v>
      </c>
      <c r="AU412" s="257" t="s">
        <v>88</v>
      </c>
      <c r="AV412" s="12" t="s">
        <v>88</v>
      </c>
      <c r="AW412" s="12" t="s">
        <v>31</v>
      </c>
      <c r="AX412" s="12" t="s">
        <v>75</v>
      </c>
      <c r="AY412" s="257" t="s">
        <v>241</v>
      </c>
    </row>
    <row r="413" s="13" customFormat="1">
      <c r="B413" s="258"/>
      <c r="C413" s="259"/>
      <c r="D413" s="248" t="s">
        <v>249</v>
      </c>
      <c r="E413" s="260" t="s">
        <v>1</v>
      </c>
      <c r="F413" s="261" t="s">
        <v>251</v>
      </c>
      <c r="G413" s="259"/>
      <c r="H413" s="262">
        <v>0.59499999999999997</v>
      </c>
      <c r="I413" s="263"/>
      <c r="J413" s="259"/>
      <c r="K413" s="259"/>
      <c r="L413" s="264"/>
      <c r="M413" s="265"/>
      <c r="N413" s="266"/>
      <c r="O413" s="266"/>
      <c r="P413" s="266"/>
      <c r="Q413" s="266"/>
      <c r="R413" s="266"/>
      <c r="S413" s="266"/>
      <c r="T413" s="267"/>
      <c r="AT413" s="268" t="s">
        <v>249</v>
      </c>
      <c r="AU413" s="268" t="s">
        <v>88</v>
      </c>
      <c r="AV413" s="13" t="s">
        <v>247</v>
      </c>
      <c r="AW413" s="13" t="s">
        <v>31</v>
      </c>
      <c r="AX413" s="13" t="s">
        <v>82</v>
      </c>
      <c r="AY413" s="268" t="s">
        <v>241</v>
      </c>
    </row>
    <row r="414" s="1" customFormat="1" ht="24" customHeight="1">
      <c r="B414" s="37"/>
      <c r="C414" s="233" t="s">
        <v>612</v>
      </c>
      <c r="D414" s="233" t="s">
        <v>243</v>
      </c>
      <c r="E414" s="234" t="s">
        <v>613</v>
      </c>
      <c r="F414" s="235" t="s">
        <v>614</v>
      </c>
      <c r="G414" s="236" t="s">
        <v>139</v>
      </c>
      <c r="H414" s="237">
        <v>11.368</v>
      </c>
      <c r="I414" s="238"/>
      <c r="J414" s="239">
        <f>ROUND(I414*H414,2)</f>
        <v>0</v>
      </c>
      <c r="K414" s="235" t="s">
        <v>246</v>
      </c>
      <c r="L414" s="42"/>
      <c r="M414" s="240" t="s">
        <v>1</v>
      </c>
      <c r="N414" s="241" t="s">
        <v>41</v>
      </c>
      <c r="O414" s="85"/>
      <c r="P414" s="242">
        <f>O414*H414</f>
        <v>0</v>
      </c>
      <c r="Q414" s="242">
        <v>0.00014999999999999999</v>
      </c>
      <c r="R414" s="242">
        <f>Q414*H414</f>
        <v>0.0017051999999999998</v>
      </c>
      <c r="S414" s="242">
        <v>0</v>
      </c>
      <c r="T414" s="243">
        <f>S414*H414</f>
        <v>0</v>
      </c>
      <c r="AR414" s="244" t="s">
        <v>247</v>
      </c>
      <c r="AT414" s="244" t="s">
        <v>243</v>
      </c>
      <c r="AU414" s="244" t="s">
        <v>88</v>
      </c>
      <c r="AY414" s="16" t="s">
        <v>241</v>
      </c>
      <c r="BE414" s="245">
        <f>IF(N414="základná",J414,0)</f>
        <v>0</v>
      </c>
      <c r="BF414" s="245">
        <f>IF(N414="znížená",J414,0)</f>
        <v>0</v>
      </c>
      <c r="BG414" s="245">
        <f>IF(N414="zákl. prenesená",J414,0)</f>
        <v>0</v>
      </c>
      <c r="BH414" s="245">
        <f>IF(N414="zníž. prenesená",J414,0)</f>
        <v>0</v>
      </c>
      <c r="BI414" s="245">
        <f>IF(N414="nulová",J414,0)</f>
        <v>0</v>
      </c>
      <c r="BJ414" s="16" t="s">
        <v>88</v>
      </c>
      <c r="BK414" s="245">
        <f>ROUND(I414*H414,2)</f>
        <v>0</v>
      </c>
      <c r="BL414" s="16" t="s">
        <v>247</v>
      </c>
      <c r="BM414" s="244" t="s">
        <v>615</v>
      </c>
    </row>
    <row r="415" s="12" customFormat="1">
      <c r="B415" s="246"/>
      <c r="C415" s="247"/>
      <c r="D415" s="248" t="s">
        <v>249</v>
      </c>
      <c r="E415" s="249" t="s">
        <v>1</v>
      </c>
      <c r="F415" s="250" t="s">
        <v>616</v>
      </c>
      <c r="G415" s="247"/>
      <c r="H415" s="251">
        <v>11.368</v>
      </c>
      <c r="I415" s="252"/>
      <c r="J415" s="247"/>
      <c r="K415" s="247"/>
      <c r="L415" s="253"/>
      <c r="M415" s="254"/>
      <c r="N415" s="255"/>
      <c r="O415" s="255"/>
      <c r="P415" s="255"/>
      <c r="Q415" s="255"/>
      <c r="R415" s="255"/>
      <c r="S415" s="255"/>
      <c r="T415" s="256"/>
      <c r="AT415" s="257" t="s">
        <v>249</v>
      </c>
      <c r="AU415" s="257" t="s">
        <v>88</v>
      </c>
      <c r="AV415" s="12" t="s">
        <v>88</v>
      </c>
      <c r="AW415" s="12" t="s">
        <v>31</v>
      </c>
      <c r="AX415" s="12" t="s">
        <v>75</v>
      </c>
      <c r="AY415" s="257" t="s">
        <v>241</v>
      </c>
    </row>
    <row r="416" s="13" customFormat="1">
      <c r="B416" s="258"/>
      <c r="C416" s="259"/>
      <c r="D416" s="248" t="s">
        <v>249</v>
      </c>
      <c r="E416" s="260" t="s">
        <v>1</v>
      </c>
      <c r="F416" s="261" t="s">
        <v>251</v>
      </c>
      <c r="G416" s="259"/>
      <c r="H416" s="262">
        <v>11.368</v>
      </c>
      <c r="I416" s="263"/>
      <c r="J416" s="259"/>
      <c r="K416" s="259"/>
      <c r="L416" s="264"/>
      <c r="M416" s="265"/>
      <c r="N416" s="266"/>
      <c r="O416" s="266"/>
      <c r="P416" s="266"/>
      <c r="Q416" s="266"/>
      <c r="R416" s="266"/>
      <c r="S416" s="266"/>
      <c r="T416" s="267"/>
      <c r="AT416" s="268" t="s">
        <v>249</v>
      </c>
      <c r="AU416" s="268" t="s">
        <v>88</v>
      </c>
      <c r="AV416" s="13" t="s">
        <v>247</v>
      </c>
      <c r="AW416" s="13" t="s">
        <v>31</v>
      </c>
      <c r="AX416" s="13" t="s">
        <v>82</v>
      </c>
      <c r="AY416" s="268" t="s">
        <v>241</v>
      </c>
    </row>
    <row r="417" s="1" customFormat="1" ht="24" customHeight="1">
      <c r="B417" s="37"/>
      <c r="C417" s="279" t="s">
        <v>617</v>
      </c>
      <c r="D417" s="279" t="s">
        <v>365</v>
      </c>
      <c r="E417" s="280" t="s">
        <v>618</v>
      </c>
      <c r="F417" s="281" t="s">
        <v>619</v>
      </c>
      <c r="G417" s="282" t="s">
        <v>139</v>
      </c>
      <c r="H417" s="283">
        <v>11.368</v>
      </c>
      <c r="I417" s="284"/>
      <c r="J417" s="285">
        <f>ROUND(I417*H417,2)</f>
        <v>0</v>
      </c>
      <c r="K417" s="281" t="s">
        <v>246</v>
      </c>
      <c r="L417" s="286"/>
      <c r="M417" s="287" t="s">
        <v>1</v>
      </c>
      <c r="N417" s="288" t="s">
        <v>41</v>
      </c>
      <c r="O417" s="85"/>
      <c r="P417" s="242">
        <f>O417*H417</f>
        <v>0</v>
      </c>
      <c r="Q417" s="242">
        <v>0.0035999999999999999</v>
      </c>
      <c r="R417" s="242">
        <f>Q417*H417</f>
        <v>0.040924799999999997</v>
      </c>
      <c r="S417" s="242">
        <v>0</v>
      </c>
      <c r="T417" s="243">
        <f>S417*H417</f>
        <v>0</v>
      </c>
      <c r="AR417" s="244" t="s">
        <v>286</v>
      </c>
      <c r="AT417" s="244" t="s">
        <v>365</v>
      </c>
      <c r="AU417" s="244" t="s">
        <v>88</v>
      </c>
      <c r="AY417" s="16" t="s">
        <v>241</v>
      </c>
      <c r="BE417" s="245">
        <f>IF(N417="základná",J417,0)</f>
        <v>0</v>
      </c>
      <c r="BF417" s="245">
        <f>IF(N417="znížená",J417,0)</f>
        <v>0</v>
      </c>
      <c r="BG417" s="245">
        <f>IF(N417="zákl. prenesená",J417,0)</f>
        <v>0</v>
      </c>
      <c r="BH417" s="245">
        <f>IF(N417="zníž. prenesená",J417,0)</f>
        <v>0</v>
      </c>
      <c r="BI417" s="245">
        <f>IF(N417="nulová",J417,0)</f>
        <v>0</v>
      </c>
      <c r="BJ417" s="16" t="s">
        <v>88</v>
      </c>
      <c r="BK417" s="245">
        <f>ROUND(I417*H417,2)</f>
        <v>0</v>
      </c>
      <c r="BL417" s="16" t="s">
        <v>247</v>
      </c>
      <c r="BM417" s="244" t="s">
        <v>620</v>
      </c>
    </row>
    <row r="418" s="12" customFormat="1">
      <c r="B418" s="246"/>
      <c r="C418" s="247"/>
      <c r="D418" s="248" t="s">
        <v>249</v>
      </c>
      <c r="E418" s="249" t="s">
        <v>1</v>
      </c>
      <c r="F418" s="250" t="s">
        <v>616</v>
      </c>
      <c r="G418" s="247"/>
      <c r="H418" s="251">
        <v>11.368</v>
      </c>
      <c r="I418" s="252"/>
      <c r="J418" s="247"/>
      <c r="K418" s="247"/>
      <c r="L418" s="253"/>
      <c r="M418" s="254"/>
      <c r="N418" s="255"/>
      <c r="O418" s="255"/>
      <c r="P418" s="255"/>
      <c r="Q418" s="255"/>
      <c r="R418" s="255"/>
      <c r="S418" s="255"/>
      <c r="T418" s="256"/>
      <c r="AT418" s="257" t="s">
        <v>249</v>
      </c>
      <c r="AU418" s="257" t="s">
        <v>88</v>
      </c>
      <c r="AV418" s="12" t="s">
        <v>88</v>
      </c>
      <c r="AW418" s="12" t="s">
        <v>31</v>
      </c>
      <c r="AX418" s="12" t="s">
        <v>75</v>
      </c>
      <c r="AY418" s="257" t="s">
        <v>241</v>
      </c>
    </row>
    <row r="419" s="13" customFormat="1">
      <c r="B419" s="258"/>
      <c r="C419" s="259"/>
      <c r="D419" s="248" t="s">
        <v>249</v>
      </c>
      <c r="E419" s="260" t="s">
        <v>1</v>
      </c>
      <c r="F419" s="261" t="s">
        <v>251</v>
      </c>
      <c r="G419" s="259"/>
      <c r="H419" s="262">
        <v>11.368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AT419" s="268" t="s">
        <v>249</v>
      </c>
      <c r="AU419" s="268" t="s">
        <v>88</v>
      </c>
      <c r="AV419" s="13" t="s">
        <v>247</v>
      </c>
      <c r="AW419" s="13" t="s">
        <v>31</v>
      </c>
      <c r="AX419" s="13" t="s">
        <v>82</v>
      </c>
      <c r="AY419" s="268" t="s">
        <v>241</v>
      </c>
    </row>
    <row r="420" s="11" customFormat="1" ht="22.8" customHeight="1">
      <c r="B420" s="217"/>
      <c r="C420" s="218"/>
      <c r="D420" s="219" t="s">
        <v>74</v>
      </c>
      <c r="E420" s="231" t="s">
        <v>271</v>
      </c>
      <c r="F420" s="231" t="s">
        <v>621</v>
      </c>
      <c r="G420" s="218"/>
      <c r="H420" s="218"/>
      <c r="I420" s="221"/>
      <c r="J420" s="232">
        <f>BK420</f>
        <v>0</v>
      </c>
      <c r="K420" s="218"/>
      <c r="L420" s="223"/>
      <c r="M420" s="224"/>
      <c r="N420" s="225"/>
      <c r="O420" s="225"/>
      <c r="P420" s="226">
        <f>SUM(P421:P440)</f>
        <v>0</v>
      </c>
      <c r="Q420" s="225"/>
      <c r="R420" s="226">
        <f>SUM(R421:R440)</f>
        <v>5.8665839999999996</v>
      </c>
      <c r="S420" s="225"/>
      <c r="T420" s="227">
        <f>SUM(T421:T440)</f>
        <v>0</v>
      </c>
      <c r="AR420" s="228" t="s">
        <v>82</v>
      </c>
      <c r="AT420" s="229" t="s">
        <v>74</v>
      </c>
      <c r="AU420" s="229" t="s">
        <v>82</v>
      </c>
      <c r="AY420" s="228" t="s">
        <v>241</v>
      </c>
      <c r="BK420" s="230">
        <f>SUM(BK421:BK440)</f>
        <v>0</v>
      </c>
    </row>
    <row r="421" s="1" customFormat="1" ht="24" customHeight="1">
      <c r="B421" s="37"/>
      <c r="C421" s="233" t="s">
        <v>622</v>
      </c>
      <c r="D421" s="233" t="s">
        <v>243</v>
      </c>
      <c r="E421" s="234" t="s">
        <v>623</v>
      </c>
      <c r="F421" s="235" t="s">
        <v>624</v>
      </c>
      <c r="G421" s="236" t="s">
        <v>139</v>
      </c>
      <c r="H421" s="237">
        <v>16.227</v>
      </c>
      <c r="I421" s="238"/>
      <c r="J421" s="239">
        <f>ROUND(I421*H421,2)</f>
        <v>0</v>
      </c>
      <c r="K421" s="235" t="s">
        <v>246</v>
      </c>
      <c r="L421" s="42"/>
      <c r="M421" s="240" t="s">
        <v>1</v>
      </c>
      <c r="N421" s="241" t="s">
        <v>41</v>
      </c>
      <c r="O421" s="85"/>
      <c r="P421" s="242">
        <f>O421*H421</f>
        <v>0</v>
      </c>
      <c r="Q421" s="242">
        <v>0.084000000000000005</v>
      </c>
      <c r="R421" s="242">
        <f>Q421*H421</f>
        <v>1.3630680000000002</v>
      </c>
      <c r="S421" s="242">
        <v>0</v>
      </c>
      <c r="T421" s="243">
        <f>S421*H421</f>
        <v>0</v>
      </c>
      <c r="AR421" s="244" t="s">
        <v>247</v>
      </c>
      <c r="AT421" s="244" t="s">
        <v>243</v>
      </c>
      <c r="AU421" s="244" t="s">
        <v>88</v>
      </c>
      <c r="AY421" s="16" t="s">
        <v>241</v>
      </c>
      <c r="BE421" s="245">
        <f>IF(N421="základná",J421,0)</f>
        <v>0</v>
      </c>
      <c r="BF421" s="245">
        <f>IF(N421="znížená",J421,0)</f>
        <v>0</v>
      </c>
      <c r="BG421" s="245">
        <f>IF(N421="zákl. prenesená",J421,0)</f>
        <v>0</v>
      </c>
      <c r="BH421" s="245">
        <f>IF(N421="zníž. prenesená",J421,0)</f>
        <v>0</v>
      </c>
      <c r="BI421" s="245">
        <f>IF(N421="nulová",J421,0)</f>
        <v>0</v>
      </c>
      <c r="BJ421" s="16" t="s">
        <v>88</v>
      </c>
      <c r="BK421" s="245">
        <f>ROUND(I421*H421,2)</f>
        <v>0</v>
      </c>
      <c r="BL421" s="16" t="s">
        <v>247</v>
      </c>
      <c r="BM421" s="244" t="s">
        <v>625</v>
      </c>
    </row>
    <row r="422" s="14" customFormat="1">
      <c r="B422" s="269"/>
      <c r="C422" s="270"/>
      <c r="D422" s="248" t="s">
        <v>249</v>
      </c>
      <c r="E422" s="271" t="s">
        <v>1</v>
      </c>
      <c r="F422" s="272" t="s">
        <v>347</v>
      </c>
      <c r="G422" s="270"/>
      <c r="H422" s="271" t="s">
        <v>1</v>
      </c>
      <c r="I422" s="273"/>
      <c r="J422" s="270"/>
      <c r="K422" s="270"/>
      <c r="L422" s="274"/>
      <c r="M422" s="275"/>
      <c r="N422" s="276"/>
      <c r="O422" s="276"/>
      <c r="P422" s="276"/>
      <c r="Q422" s="276"/>
      <c r="R422" s="276"/>
      <c r="S422" s="276"/>
      <c r="T422" s="277"/>
      <c r="AT422" s="278" t="s">
        <v>249</v>
      </c>
      <c r="AU422" s="278" t="s">
        <v>88</v>
      </c>
      <c r="AV422" s="14" t="s">
        <v>82</v>
      </c>
      <c r="AW422" s="14" t="s">
        <v>31</v>
      </c>
      <c r="AX422" s="14" t="s">
        <v>75</v>
      </c>
      <c r="AY422" s="278" t="s">
        <v>241</v>
      </c>
    </row>
    <row r="423" s="12" customFormat="1">
      <c r="B423" s="246"/>
      <c r="C423" s="247"/>
      <c r="D423" s="248" t="s">
        <v>249</v>
      </c>
      <c r="E423" s="249" t="s">
        <v>1</v>
      </c>
      <c r="F423" s="250" t="s">
        <v>626</v>
      </c>
      <c r="G423" s="247"/>
      <c r="H423" s="251">
        <v>0.72599999999999998</v>
      </c>
      <c r="I423" s="252"/>
      <c r="J423" s="247"/>
      <c r="K423" s="247"/>
      <c r="L423" s="253"/>
      <c r="M423" s="254"/>
      <c r="N423" s="255"/>
      <c r="O423" s="255"/>
      <c r="P423" s="255"/>
      <c r="Q423" s="255"/>
      <c r="R423" s="255"/>
      <c r="S423" s="255"/>
      <c r="T423" s="256"/>
      <c r="AT423" s="257" t="s">
        <v>249</v>
      </c>
      <c r="AU423" s="257" t="s">
        <v>88</v>
      </c>
      <c r="AV423" s="12" t="s">
        <v>88</v>
      </c>
      <c r="AW423" s="12" t="s">
        <v>31</v>
      </c>
      <c r="AX423" s="12" t="s">
        <v>75</v>
      </c>
      <c r="AY423" s="257" t="s">
        <v>241</v>
      </c>
    </row>
    <row r="424" s="12" customFormat="1">
      <c r="B424" s="246"/>
      <c r="C424" s="247"/>
      <c r="D424" s="248" t="s">
        <v>249</v>
      </c>
      <c r="E424" s="249" t="s">
        <v>1</v>
      </c>
      <c r="F424" s="250" t="s">
        <v>627</v>
      </c>
      <c r="G424" s="247"/>
      <c r="H424" s="251">
        <v>0.59099999999999997</v>
      </c>
      <c r="I424" s="252"/>
      <c r="J424" s="247"/>
      <c r="K424" s="247"/>
      <c r="L424" s="253"/>
      <c r="M424" s="254"/>
      <c r="N424" s="255"/>
      <c r="O424" s="255"/>
      <c r="P424" s="255"/>
      <c r="Q424" s="255"/>
      <c r="R424" s="255"/>
      <c r="S424" s="255"/>
      <c r="T424" s="256"/>
      <c r="AT424" s="257" t="s">
        <v>249</v>
      </c>
      <c r="AU424" s="257" t="s">
        <v>88</v>
      </c>
      <c r="AV424" s="12" t="s">
        <v>88</v>
      </c>
      <c r="AW424" s="12" t="s">
        <v>31</v>
      </c>
      <c r="AX424" s="12" t="s">
        <v>75</v>
      </c>
      <c r="AY424" s="257" t="s">
        <v>241</v>
      </c>
    </row>
    <row r="425" s="12" customFormat="1">
      <c r="B425" s="246"/>
      <c r="C425" s="247"/>
      <c r="D425" s="248" t="s">
        <v>249</v>
      </c>
      <c r="E425" s="249" t="s">
        <v>1</v>
      </c>
      <c r="F425" s="250" t="s">
        <v>628</v>
      </c>
      <c r="G425" s="247"/>
      <c r="H425" s="251">
        <v>14.91</v>
      </c>
      <c r="I425" s="252"/>
      <c r="J425" s="247"/>
      <c r="K425" s="247"/>
      <c r="L425" s="253"/>
      <c r="M425" s="254"/>
      <c r="N425" s="255"/>
      <c r="O425" s="255"/>
      <c r="P425" s="255"/>
      <c r="Q425" s="255"/>
      <c r="R425" s="255"/>
      <c r="S425" s="255"/>
      <c r="T425" s="256"/>
      <c r="AT425" s="257" t="s">
        <v>249</v>
      </c>
      <c r="AU425" s="257" t="s">
        <v>88</v>
      </c>
      <c r="AV425" s="12" t="s">
        <v>88</v>
      </c>
      <c r="AW425" s="12" t="s">
        <v>31</v>
      </c>
      <c r="AX425" s="12" t="s">
        <v>75</v>
      </c>
      <c r="AY425" s="257" t="s">
        <v>241</v>
      </c>
    </row>
    <row r="426" s="13" customFormat="1">
      <c r="B426" s="258"/>
      <c r="C426" s="259"/>
      <c r="D426" s="248" t="s">
        <v>249</v>
      </c>
      <c r="E426" s="260" t="s">
        <v>1</v>
      </c>
      <c r="F426" s="261" t="s">
        <v>251</v>
      </c>
      <c r="G426" s="259"/>
      <c r="H426" s="262">
        <v>16.227</v>
      </c>
      <c r="I426" s="263"/>
      <c r="J426" s="259"/>
      <c r="K426" s="259"/>
      <c r="L426" s="264"/>
      <c r="M426" s="265"/>
      <c r="N426" s="266"/>
      <c r="O426" s="266"/>
      <c r="P426" s="266"/>
      <c r="Q426" s="266"/>
      <c r="R426" s="266"/>
      <c r="S426" s="266"/>
      <c r="T426" s="267"/>
      <c r="AT426" s="268" t="s">
        <v>249</v>
      </c>
      <c r="AU426" s="268" t="s">
        <v>88</v>
      </c>
      <c r="AV426" s="13" t="s">
        <v>247</v>
      </c>
      <c r="AW426" s="13" t="s">
        <v>31</v>
      </c>
      <c r="AX426" s="13" t="s">
        <v>82</v>
      </c>
      <c r="AY426" s="268" t="s">
        <v>241</v>
      </c>
    </row>
    <row r="427" s="1" customFormat="1" ht="16.5" customHeight="1">
      <c r="B427" s="37"/>
      <c r="C427" s="279" t="s">
        <v>629</v>
      </c>
      <c r="D427" s="279" t="s">
        <v>365</v>
      </c>
      <c r="E427" s="280" t="s">
        <v>630</v>
      </c>
      <c r="F427" s="281" t="s">
        <v>631</v>
      </c>
      <c r="G427" s="282" t="s">
        <v>139</v>
      </c>
      <c r="H427" s="283">
        <v>16.388999999999999</v>
      </c>
      <c r="I427" s="284"/>
      <c r="J427" s="285">
        <f>ROUND(I427*H427,2)</f>
        <v>0</v>
      </c>
      <c r="K427" s="281" t="s">
        <v>1</v>
      </c>
      <c r="L427" s="286"/>
      <c r="M427" s="287" t="s">
        <v>1</v>
      </c>
      <c r="N427" s="288" t="s">
        <v>41</v>
      </c>
      <c r="O427" s="85"/>
      <c r="P427" s="242">
        <f>O427*H427</f>
        <v>0</v>
      </c>
      <c r="Q427" s="242">
        <v>0.184</v>
      </c>
      <c r="R427" s="242">
        <f>Q427*H427</f>
        <v>3.0155759999999998</v>
      </c>
      <c r="S427" s="242">
        <v>0</v>
      </c>
      <c r="T427" s="243">
        <f>S427*H427</f>
        <v>0</v>
      </c>
      <c r="AR427" s="244" t="s">
        <v>286</v>
      </c>
      <c r="AT427" s="244" t="s">
        <v>365</v>
      </c>
      <c r="AU427" s="244" t="s">
        <v>88</v>
      </c>
      <c r="AY427" s="16" t="s">
        <v>241</v>
      </c>
      <c r="BE427" s="245">
        <f>IF(N427="základná",J427,0)</f>
        <v>0</v>
      </c>
      <c r="BF427" s="245">
        <f>IF(N427="znížená",J427,0)</f>
        <v>0</v>
      </c>
      <c r="BG427" s="245">
        <f>IF(N427="zákl. prenesená",J427,0)</f>
        <v>0</v>
      </c>
      <c r="BH427" s="245">
        <f>IF(N427="zníž. prenesená",J427,0)</f>
        <v>0</v>
      </c>
      <c r="BI427" s="245">
        <f>IF(N427="nulová",J427,0)</f>
        <v>0</v>
      </c>
      <c r="BJ427" s="16" t="s">
        <v>88</v>
      </c>
      <c r="BK427" s="245">
        <f>ROUND(I427*H427,2)</f>
        <v>0</v>
      </c>
      <c r="BL427" s="16" t="s">
        <v>247</v>
      </c>
      <c r="BM427" s="244" t="s">
        <v>632</v>
      </c>
    </row>
    <row r="428" s="12" customFormat="1">
      <c r="B428" s="246"/>
      <c r="C428" s="247"/>
      <c r="D428" s="248" t="s">
        <v>249</v>
      </c>
      <c r="E428" s="247"/>
      <c r="F428" s="250" t="s">
        <v>633</v>
      </c>
      <c r="G428" s="247"/>
      <c r="H428" s="251">
        <v>16.388999999999999</v>
      </c>
      <c r="I428" s="252"/>
      <c r="J428" s="247"/>
      <c r="K428" s="247"/>
      <c r="L428" s="253"/>
      <c r="M428" s="254"/>
      <c r="N428" s="255"/>
      <c r="O428" s="255"/>
      <c r="P428" s="255"/>
      <c r="Q428" s="255"/>
      <c r="R428" s="255"/>
      <c r="S428" s="255"/>
      <c r="T428" s="256"/>
      <c r="AT428" s="257" t="s">
        <v>249</v>
      </c>
      <c r="AU428" s="257" t="s">
        <v>88</v>
      </c>
      <c r="AV428" s="12" t="s">
        <v>88</v>
      </c>
      <c r="AW428" s="12" t="s">
        <v>4</v>
      </c>
      <c r="AX428" s="12" t="s">
        <v>82</v>
      </c>
      <c r="AY428" s="257" t="s">
        <v>241</v>
      </c>
    </row>
    <row r="429" s="1" customFormat="1" ht="36" customHeight="1">
      <c r="B429" s="37"/>
      <c r="C429" s="233" t="s">
        <v>634</v>
      </c>
      <c r="D429" s="233" t="s">
        <v>243</v>
      </c>
      <c r="E429" s="234" t="s">
        <v>635</v>
      </c>
      <c r="F429" s="235" t="s">
        <v>636</v>
      </c>
      <c r="G429" s="236" t="s">
        <v>139</v>
      </c>
      <c r="H429" s="237">
        <v>11.5</v>
      </c>
      <c r="I429" s="238"/>
      <c r="J429" s="239">
        <f>ROUND(I429*H429,2)</f>
        <v>0</v>
      </c>
      <c r="K429" s="235" t="s">
        <v>246</v>
      </c>
      <c r="L429" s="42"/>
      <c r="M429" s="240" t="s">
        <v>1</v>
      </c>
      <c r="N429" s="241" t="s">
        <v>41</v>
      </c>
      <c r="O429" s="85"/>
      <c r="P429" s="242">
        <f>O429*H429</f>
        <v>0</v>
      </c>
      <c r="Q429" s="242">
        <v>0.092499999999999999</v>
      </c>
      <c r="R429" s="242">
        <f>Q429*H429</f>
        <v>1.06375</v>
      </c>
      <c r="S429" s="242">
        <v>0</v>
      </c>
      <c r="T429" s="243">
        <f>S429*H429</f>
        <v>0</v>
      </c>
      <c r="AR429" s="244" t="s">
        <v>247</v>
      </c>
      <c r="AT429" s="244" t="s">
        <v>243</v>
      </c>
      <c r="AU429" s="244" t="s">
        <v>88</v>
      </c>
      <c r="AY429" s="16" t="s">
        <v>241</v>
      </c>
      <c r="BE429" s="245">
        <f>IF(N429="základná",J429,0)</f>
        <v>0</v>
      </c>
      <c r="BF429" s="245">
        <f>IF(N429="znížená",J429,0)</f>
        <v>0</v>
      </c>
      <c r="BG429" s="245">
        <f>IF(N429="zákl. prenesená",J429,0)</f>
        <v>0</v>
      </c>
      <c r="BH429" s="245">
        <f>IF(N429="zníž. prenesená",J429,0)</f>
        <v>0</v>
      </c>
      <c r="BI429" s="245">
        <f>IF(N429="nulová",J429,0)</f>
        <v>0</v>
      </c>
      <c r="BJ429" s="16" t="s">
        <v>88</v>
      </c>
      <c r="BK429" s="245">
        <f>ROUND(I429*H429,2)</f>
        <v>0</v>
      </c>
      <c r="BL429" s="16" t="s">
        <v>247</v>
      </c>
      <c r="BM429" s="244" t="s">
        <v>637</v>
      </c>
    </row>
    <row r="430" s="14" customFormat="1">
      <c r="B430" s="269"/>
      <c r="C430" s="270"/>
      <c r="D430" s="248" t="s">
        <v>249</v>
      </c>
      <c r="E430" s="271" t="s">
        <v>1</v>
      </c>
      <c r="F430" s="272" t="s">
        <v>638</v>
      </c>
      <c r="G430" s="270"/>
      <c r="H430" s="271" t="s">
        <v>1</v>
      </c>
      <c r="I430" s="273"/>
      <c r="J430" s="270"/>
      <c r="K430" s="270"/>
      <c r="L430" s="274"/>
      <c r="M430" s="275"/>
      <c r="N430" s="276"/>
      <c r="O430" s="276"/>
      <c r="P430" s="276"/>
      <c r="Q430" s="276"/>
      <c r="R430" s="276"/>
      <c r="S430" s="276"/>
      <c r="T430" s="277"/>
      <c r="AT430" s="278" t="s">
        <v>249</v>
      </c>
      <c r="AU430" s="278" t="s">
        <v>88</v>
      </c>
      <c r="AV430" s="14" t="s">
        <v>82</v>
      </c>
      <c r="AW430" s="14" t="s">
        <v>31</v>
      </c>
      <c r="AX430" s="14" t="s">
        <v>75</v>
      </c>
      <c r="AY430" s="278" t="s">
        <v>241</v>
      </c>
    </row>
    <row r="431" s="12" customFormat="1">
      <c r="B431" s="246"/>
      <c r="C431" s="247"/>
      <c r="D431" s="248" t="s">
        <v>249</v>
      </c>
      <c r="E431" s="249" t="s">
        <v>1</v>
      </c>
      <c r="F431" s="250" t="s">
        <v>639</v>
      </c>
      <c r="G431" s="247"/>
      <c r="H431" s="251">
        <v>9.25</v>
      </c>
      <c r="I431" s="252"/>
      <c r="J431" s="247"/>
      <c r="K431" s="247"/>
      <c r="L431" s="253"/>
      <c r="M431" s="254"/>
      <c r="N431" s="255"/>
      <c r="O431" s="255"/>
      <c r="P431" s="255"/>
      <c r="Q431" s="255"/>
      <c r="R431" s="255"/>
      <c r="S431" s="255"/>
      <c r="T431" s="256"/>
      <c r="AT431" s="257" t="s">
        <v>249</v>
      </c>
      <c r="AU431" s="257" t="s">
        <v>88</v>
      </c>
      <c r="AV431" s="12" t="s">
        <v>88</v>
      </c>
      <c r="AW431" s="12" t="s">
        <v>31</v>
      </c>
      <c r="AX431" s="12" t="s">
        <v>75</v>
      </c>
      <c r="AY431" s="257" t="s">
        <v>241</v>
      </c>
    </row>
    <row r="432" s="12" customFormat="1">
      <c r="B432" s="246"/>
      <c r="C432" s="247"/>
      <c r="D432" s="248" t="s">
        <v>249</v>
      </c>
      <c r="E432" s="249" t="s">
        <v>1</v>
      </c>
      <c r="F432" s="250" t="s">
        <v>640</v>
      </c>
      <c r="G432" s="247"/>
      <c r="H432" s="251">
        <v>2.25</v>
      </c>
      <c r="I432" s="252"/>
      <c r="J432" s="247"/>
      <c r="K432" s="247"/>
      <c r="L432" s="253"/>
      <c r="M432" s="254"/>
      <c r="N432" s="255"/>
      <c r="O432" s="255"/>
      <c r="P432" s="255"/>
      <c r="Q432" s="255"/>
      <c r="R432" s="255"/>
      <c r="S432" s="255"/>
      <c r="T432" s="256"/>
      <c r="AT432" s="257" t="s">
        <v>249</v>
      </c>
      <c r="AU432" s="257" t="s">
        <v>88</v>
      </c>
      <c r="AV432" s="12" t="s">
        <v>88</v>
      </c>
      <c r="AW432" s="12" t="s">
        <v>31</v>
      </c>
      <c r="AX432" s="12" t="s">
        <v>75</v>
      </c>
      <c r="AY432" s="257" t="s">
        <v>241</v>
      </c>
    </row>
    <row r="433" s="13" customFormat="1">
      <c r="B433" s="258"/>
      <c r="C433" s="259"/>
      <c r="D433" s="248" t="s">
        <v>249</v>
      </c>
      <c r="E433" s="260" t="s">
        <v>1</v>
      </c>
      <c r="F433" s="261" t="s">
        <v>251</v>
      </c>
      <c r="G433" s="259"/>
      <c r="H433" s="262">
        <v>11.5</v>
      </c>
      <c r="I433" s="263"/>
      <c r="J433" s="259"/>
      <c r="K433" s="259"/>
      <c r="L433" s="264"/>
      <c r="M433" s="265"/>
      <c r="N433" s="266"/>
      <c r="O433" s="266"/>
      <c r="P433" s="266"/>
      <c r="Q433" s="266"/>
      <c r="R433" s="266"/>
      <c r="S433" s="266"/>
      <c r="T433" s="267"/>
      <c r="AT433" s="268" t="s">
        <v>249</v>
      </c>
      <c r="AU433" s="268" t="s">
        <v>88</v>
      </c>
      <c r="AV433" s="13" t="s">
        <v>247</v>
      </c>
      <c r="AW433" s="13" t="s">
        <v>31</v>
      </c>
      <c r="AX433" s="13" t="s">
        <v>82</v>
      </c>
      <c r="AY433" s="268" t="s">
        <v>241</v>
      </c>
    </row>
    <row r="434" s="1" customFormat="1" ht="16.5" customHeight="1">
      <c r="B434" s="37"/>
      <c r="C434" s="279" t="s">
        <v>641</v>
      </c>
      <c r="D434" s="279" t="s">
        <v>365</v>
      </c>
      <c r="E434" s="280" t="s">
        <v>642</v>
      </c>
      <c r="F434" s="281" t="s">
        <v>643</v>
      </c>
      <c r="G434" s="282" t="s">
        <v>139</v>
      </c>
      <c r="H434" s="283">
        <v>3.2629999999999999</v>
      </c>
      <c r="I434" s="284"/>
      <c r="J434" s="285">
        <f>ROUND(I434*H434,2)</f>
        <v>0</v>
      </c>
      <c r="K434" s="281" t="s">
        <v>1</v>
      </c>
      <c r="L434" s="286"/>
      <c r="M434" s="287" t="s">
        <v>1</v>
      </c>
      <c r="N434" s="288" t="s">
        <v>41</v>
      </c>
      <c r="O434" s="85"/>
      <c r="P434" s="242">
        <f>O434*H434</f>
        <v>0</v>
      </c>
      <c r="Q434" s="242">
        <v>0.13</v>
      </c>
      <c r="R434" s="242">
        <f>Q434*H434</f>
        <v>0.42419000000000001</v>
      </c>
      <c r="S434" s="242">
        <v>0</v>
      </c>
      <c r="T434" s="243">
        <f>S434*H434</f>
        <v>0</v>
      </c>
      <c r="AR434" s="244" t="s">
        <v>286</v>
      </c>
      <c r="AT434" s="244" t="s">
        <v>365</v>
      </c>
      <c r="AU434" s="244" t="s">
        <v>88</v>
      </c>
      <c r="AY434" s="16" t="s">
        <v>241</v>
      </c>
      <c r="BE434" s="245">
        <f>IF(N434="základná",J434,0)</f>
        <v>0</v>
      </c>
      <c r="BF434" s="245">
        <f>IF(N434="znížená",J434,0)</f>
        <v>0</v>
      </c>
      <c r="BG434" s="245">
        <f>IF(N434="zákl. prenesená",J434,0)</f>
        <v>0</v>
      </c>
      <c r="BH434" s="245">
        <f>IF(N434="zníž. prenesená",J434,0)</f>
        <v>0</v>
      </c>
      <c r="BI434" s="245">
        <f>IF(N434="nulová",J434,0)</f>
        <v>0</v>
      </c>
      <c r="BJ434" s="16" t="s">
        <v>88</v>
      </c>
      <c r="BK434" s="245">
        <f>ROUND(I434*H434,2)</f>
        <v>0</v>
      </c>
      <c r="BL434" s="16" t="s">
        <v>247</v>
      </c>
      <c r="BM434" s="244" t="s">
        <v>644</v>
      </c>
    </row>
    <row r="435" s="14" customFormat="1">
      <c r="B435" s="269"/>
      <c r="C435" s="270"/>
      <c r="D435" s="248" t="s">
        <v>249</v>
      </c>
      <c r="E435" s="271" t="s">
        <v>1</v>
      </c>
      <c r="F435" s="272" t="s">
        <v>645</v>
      </c>
      <c r="G435" s="270"/>
      <c r="H435" s="271" t="s">
        <v>1</v>
      </c>
      <c r="I435" s="273"/>
      <c r="J435" s="270"/>
      <c r="K435" s="270"/>
      <c r="L435" s="274"/>
      <c r="M435" s="275"/>
      <c r="N435" s="276"/>
      <c r="O435" s="276"/>
      <c r="P435" s="276"/>
      <c r="Q435" s="276"/>
      <c r="R435" s="276"/>
      <c r="S435" s="276"/>
      <c r="T435" s="277"/>
      <c r="AT435" s="278" t="s">
        <v>249</v>
      </c>
      <c r="AU435" s="278" t="s">
        <v>88</v>
      </c>
      <c r="AV435" s="14" t="s">
        <v>82</v>
      </c>
      <c r="AW435" s="14" t="s">
        <v>31</v>
      </c>
      <c r="AX435" s="14" t="s">
        <v>75</v>
      </c>
      <c r="AY435" s="278" t="s">
        <v>241</v>
      </c>
    </row>
    <row r="436" s="12" customFormat="1">
      <c r="B436" s="246"/>
      <c r="C436" s="247"/>
      <c r="D436" s="248" t="s">
        <v>249</v>
      </c>
      <c r="E436" s="249" t="s">
        <v>1</v>
      </c>
      <c r="F436" s="250" t="s">
        <v>639</v>
      </c>
      <c r="G436" s="247"/>
      <c r="H436" s="251">
        <v>9.25</v>
      </c>
      <c r="I436" s="252"/>
      <c r="J436" s="247"/>
      <c r="K436" s="247"/>
      <c r="L436" s="253"/>
      <c r="M436" s="254"/>
      <c r="N436" s="255"/>
      <c r="O436" s="255"/>
      <c r="P436" s="255"/>
      <c r="Q436" s="255"/>
      <c r="R436" s="255"/>
      <c r="S436" s="255"/>
      <c r="T436" s="256"/>
      <c r="AT436" s="257" t="s">
        <v>249</v>
      </c>
      <c r="AU436" s="257" t="s">
        <v>88</v>
      </c>
      <c r="AV436" s="12" t="s">
        <v>88</v>
      </c>
      <c r="AW436" s="12" t="s">
        <v>31</v>
      </c>
      <c r="AX436" s="12" t="s">
        <v>75</v>
      </c>
      <c r="AY436" s="257" t="s">
        <v>241</v>
      </c>
    </row>
    <row r="437" s="12" customFormat="1">
      <c r="B437" s="246"/>
      <c r="C437" s="247"/>
      <c r="D437" s="248" t="s">
        <v>249</v>
      </c>
      <c r="E437" s="249" t="s">
        <v>1</v>
      </c>
      <c r="F437" s="250" t="s">
        <v>640</v>
      </c>
      <c r="G437" s="247"/>
      <c r="H437" s="251">
        <v>2.25</v>
      </c>
      <c r="I437" s="252"/>
      <c r="J437" s="247"/>
      <c r="K437" s="247"/>
      <c r="L437" s="253"/>
      <c r="M437" s="254"/>
      <c r="N437" s="255"/>
      <c r="O437" s="255"/>
      <c r="P437" s="255"/>
      <c r="Q437" s="255"/>
      <c r="R437" s="255"/>
      <c r="S437" s="255"/>
      <c r="T437" s="256"/>
      <c r="AT437" s="257" t="s">
        <v>249</v>
      </c>
      <c r="AU437" s="257" t="s">
        <v>88</v>
      </c>
      <c r="AV437" s="12" t="s">
        <v>88</v>
      </c>
      <c r="AW437" s="12" t="s">
        <v>31</v>
      </c>
      <c r="AX437" s="12" t="s">
        <v>75</v>
      </c>
      <c r="AY437" s="257" t="s">
        <v>241</v>
      </c>
    </row>
    <row r="438" s="12" customFormat="1">
      <c r="B438" s="246"/>
      <c r="C438" s="247"/>
      <c r="D438" s="248" t="s">
        <v>249</v>
      </c>
      <c r="E438" s="249" t="s">
        <v>1</v>
      </c>
      <c r="F438" s="250" t="s">
        <v>646</v>
      </c>
      <c r="G438" s="247"/>
      <c r="H438" s="251">
        <v>-8.3010000000000002</v>
      </c>
      <c r="I438" s="252"/>
      <c r="J438" s="247"/>
      <c r="K438" s="247"/>
      <c r="L438" s="253"/>
      <c r="M438" s="254"/>
      <c r="N438" s="255"/>
      <c r="O438" s="255"/>
      <c r="P438" s="255"/>
      <c r="Q438" s="255"/>
      <c r="R438" s="255"/>
      <c r="S438" s="255"/>
      <c r="T438" s="256"/>
      <c r="AT438" s="257" t="s">
        <v>249</v>
      </c>
      <c r="AU438" s="257" t="s">
        <v>88</v>
      </c>
      <c r="AV438" s="12" t="s">
        <v>88</v>
      </c>
      <c r="AW438" s="12" t="s">
        <v>31</v>
      </c>
      <c r="AX438" s="12" t="s">
        <v>75</v>
      </c>
      <c r="AY438" s="257" t="s">
        <v>241</v>
      </c>
    </row>
    <row r="439" s="13" customFormat="1">
      <c r="B439" s="258"/>
      <c r="C439" s="259"/>
      <c r="D439" s="248" t="s">
        <v>249</v>
      </c>
      <c r="E439" s="260" t="s">
        <v>1</v>
      </c>
      <c r="F439" s="261" t="s">
        <v>251</v>
      </c>
      <c r="G439" s="259"/>
      <c r="H439" s="262">
        <v>3.1989999999999998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AT439" s="268" t="s">
        <v>249</v>
      </c>
      <c r="AU439" s="268" t="s">
        <v>88</v>
      </c>
      <c r="AV439" s="13" t="s">
        <v>247</v>
      </c>
      <c r="AW439" s="13" t="s">
        <v>31</v>
      </c>
      <c r="AX439" s="13" t="s">
        <v>82</v>
      </c>
      <c r="AY439" s="268" t="s">
        <v>241</v>
      </c>
    </row>
    <row r="440" s="12" customFormat="1">
      <c r="B440" s="246"/>
      <c r="C440" s="247"/>
      <c r="D440" s="248" t="s">
        <v>249</v>
      </c>
      <c r="E440" s="247"/>
      <c r="F440" s="250" t="s">
        <v>647</v>
      </c>
      <c r="G440" s="247"/>
      <c r="H440" s="251">
        <v>3.2629999999999999</v>
      </c>
      <c r="I440" s="252"/>
      <c r="J440" s="247"/>
      <c r="K440" s="247"/>
      <c r="L440" s="253"/>
      <c r="M440" s="254"/>
      <c r="N440" s="255"/>
      <c r="O440" s="255"/>
      <c r="P440" s="255"/>
      <c r="Q440" s="255"/>
      <c r="R440" s="255"/>
      <c r="S440" s="255"/>
      <c r="T440" s="256"/>
      <c r="AT440" s="257" t="s">
        <v>249</v>
      </c>
      <c r="AU440" s="257" t="s">
        <v>88</v>
      </c>
      <c r="AV440" s="12" t="s">
        <v>88</v>
      </c>
      <c r="AW440" s="12" t="s">
        <v>4</v>
      </c>
      <c r="AX440" s="12" t="s">
        <v>82</v>
      </c>
      <c r="AY440" s="257" t="s">
        <v>241</v>
      </c>
    </row>
    <row r="441" s="11" customFormat="1" ht="22.8" customHeight="1">
      <c r="B441" s="217"/>
      <c r="C441" s="218"/>
      <c r="D441" s="219" t="s">
        <v>74</v>
      </c>
      <c r="E441" s="231" t="s">
        <v>276</v>
      </c>
      <c r="F441" s="231" t="s">
        <v>648</v>
      </c>
      <c r="G441" s="218"/>
      <c r="H441" s="218"/>
      <c r="I441" s="221"/>
      <c r="J441" s="232">
        <f>BK441</f>
        <v>0</v>
      </c>
      <c r="K441" s="218"/>
      <c r="L441" s="223"/>
      <c r="M441" s="224"/>
      <c r="N441" s="225"/>
      <c r="O441" s="225"/>
      <c r="P441" s="226">
        <f>SUM(P442:P564)</f>
        <v>0</v>
      </c>
      <c r="Q441" s="225"/>
      <c r="R441" s="226">
        <f>SUM(R442:R564)</f>
        <v>88.309432430000001</v>
      </c>
      <c r="S441" s="225"/>
      <c r="T441" s="227">
        <f>SUM(T442:T564)</f>
        <v>0</v>
      </c>
      <c r="AR441" s="228" t="s">
        <v>82</v>
      </c>
      <c r="AT441" s="229" t="s">
        <v>74</v>
      </c>
      <c r="AU441" s="229" t="s">
        <v>82</v>
      </c>
      <c r="AY441" s="228" t="s">
        <v>241</v>
      </c>
      <c r="BK441" s="230">
        <f>SUM(BK442:BK564)</f>
        <v>0</v>
      </c>
    </row>
    <row r="442" s="1" customFormat="1" ht="24" customHeight="1">
      <c r="B442" s="37"/>
      <c r="C442" s="233" t="s">
        <v>649</v>
      </c>
      <c r="D442" s="233" t="s">
        <v>243</v>
      </c>
      <c r="E442" s="234" t="s">
        <v>650</v>
      </c>
      <c r="F442" s="235" t="s">
        <v>651</v>
      </c>
      <c r="G442" s="236" t="s">
        <v>139</v>
      </c>
      <c r="H442" s="237">
        <v>182.946</v>
      </c>
      <c r="I442" s="238"/>
      <c r="J442" s="239">
        <f>ROUND(I442*H442,2)</f>
        <v>0</v>
      </c>
      <c r="K442" s="235" t="s">
        <v>246</v>
      </c>
      <c r="L442" s="42"/>
      <c r="M442" s="240" t="s">
        <v>1</v>
      </c>
      <c r="N442" s="241" t="s">
        <v>41</v>
      </c>
      <c r="O442" s="85"/>
      <c r="P442" s="242">
        <f>O442*H442</f>
        <v>0</v>
      </c>
      <c r="Q442" s="242">
        <v>0.00023000000000000001</v>
      </c>
      <c r="R442" s="242">
        <f>Q442*H442</f>
        <v>0.042077580000000003</v>
      </c>
      <c r="S442" s="242">
        <v>0</v>
      </c>
      <c r="T442" s="243">
        <f>S442*H442</f>
        <v>0</v>
      </c>
      <c r="AR442" s="244" t="s">
        <v>247</v>
      </c>
      <c r="AT442" s="244" t="s">
        <v>243</v>
      </c>
      <c r="AU442" s="244" t="s">
        <v>88</v>
      </c>
      <c r="AY442" s="16" t="s">
        <v>241</v>
      </c>
      <c r="BE442" s="245">
        <f>IF(N442="základná",J442,0)</f>
        <v>0</v>
      </c>
      <c r="BF442" s="245">
        <f>IF(N442="znížená",J442,0)</f>
        <v>0</v>
      </c>
      <c r="BG442" s="245">
        <f>IF(N442="zákl. prenesená",J442,0)</f>
        <v>0</v>
      </c>
      <c r="BH442" s="245">
        <f>IF(N442="zníž. prenesená",J442,0)</f>
        <v>0</v>
      </c>
      <c r="BI442" s="245">
        <f>IF(N442="nulová",J442,0)</f>
        <v>0</v>
      </c>
      <c r="BJ442" s="16" t="s">
        <v>88</v>
      </c>
      <c r="BK442" s="245">
        <f>ROUND(I442*H442,2)</f>
        <v>0</v>
      </c>
      <c r="BL442" s="16" t="s">
        <v>247</v>
      </c>
      <c r="BM442" s="244" t="s">
        <v>652</v>
      </c>
    </row>
    <row r="443" s="14" customFormat="1">
      <c r="B443" s="269"/>
      <c r="C443" s="270"/>
      <c r="D443" s="248" t="s">
        <v>249</v>
      </c>
      <c r="E443" s="271" t="s">
        <v>1</v>
      </c>
      <c r="F443" s="272" t="s">
        <v>653</v>
      </c>
      <c r="G443" s="270"/>
      <c r="H443" s="271" t="s">
        <v>1</v>
      </c>
      <c r="I443" s="273"/>
      <c r="J443" s="270"/>
      <c r="K443" s="270"/>
      <c r="L443" s="274"/>
      <c r="M443" s="275"/>
      <c r="N443" s="276"/>
      <c r="O443" s="276"/>
      <c r="P443" s="276"/>
      <c r="Q443" s="276"/>
      <c r="R443" s="276"/>
      <c r="S443" s="276"/>
      <c r="T443" s="277"/>
      <c r="AT443" s="278" t="s">
        <v>249</v>
      </c>
      <c r="AU443" s="278" t="s">
        <v>88</v>
      </c>
      <c r="AV443" s="14" t="s">
        <v>82</v>
      </c>
      <c r="AW443" s="14" t="s">
        <v>31</v>
      </c>
      <c r="AX443" s="14" t="s">
        <v>75</v>
      </c>
      <c r="AY443" s="278" t="s">
        <v>241</v>
      </c>
    </row>
    <row r="444" s="12" customFormat="1">
      <c r="B444" s="246"/>
      <c r="C444" s="247"/>
      <c r="D444" s="248" t="s">
        <v>249</v>
      </c>
      <c r="E444" s="249" t="s">
        <v>1</v>
      </c>
      <c r="F444" s="250" t="s">
        <v>654</v>
      </c>
      <c r="G444" s="247"/>
      <c r="H444" s="251">
        <v>141.50800000000001</v>
      </c>
      <c r="I444" s="252"/>
      <c r="J444" s="247"/>
      <c r="K444" s="247"/>
      <c r="L444" s="253"/>
      <c r="M444" s="254"/>
      <c r="N444" s="255"/>
      <c r="O444" s="255"/>
      <c r="P444" s="255"/>
      <c r="Q444" s="255"/>
      <c r="R444" s="255"/>
      <c r="S444" s="255"/>
      <c r="T444" s="256"/>
      <c r="AT444" s="257" t="s">
        <v>249</v>
      </c>
      <c r="AU444" s="257" t="s">
        <v>88</v>
      </c>
      <c r="AV444" s="12" t="s">
        <v>88</v>
      </c>
      <c r="AW444" s="12" t="s">
        <v>31</v>
      </c>
      <c r="AX444" s="12" t="s">
        <v>75</v>
      </c>
      <c r="AY444" s="257" t="s">
        <v>241</v>
      </c>
    </row>
    <row r="445" s="12" customFormat="1">
      <c r="B445" s="246"/>
      <c r="C445" s="247"/>
      <c r="D445" s="248" t="s">
        <v>249</v>
      </c>
      <c r="E445" s="249" t="s">
        <v>1</v>
      </c>
      <c r="F445" s="250" t="s">
        <v>655</v>
      </c>
      <c r="G445" s="247"/>
      <c r="H445" s="251">
        <v>15.785</v>
      </c>
      <c r="I445" s="252"/>
      <c r="J445" s="247"/>
      <c r="K445" s="247"/>
      <c r="L445" s="253"/>
      <c r="M445" s="254"/>
      <c r="N445" s="255"/>
      <c r="O445" s="255"/>
      <c r="P445" s="255"/>
      <c r="Q445" s="255"/>
      <c r="R445" s="255"/>
      <c r="S445" s="255"/>
      <c r="T445" s="256"/>
      <c r="AT445" s="257" t="s">
        <v>249</v>
      </c>
      <c r="AU445" s="257" t="s">
        <v>88</v>
      </c>
      <c r="AV445" s="12" t="s">
        <v>88</v>
      </c>
      <c r="AW445" s="12" t="s">
        <v>31</v>
      </c>
      <c r="AX445" s="12" t="s">
        <v>75</v>
      </c>
      <c r="AY445" s="257" t="s">
        <v>241</v>
      </c>
    </row>
    <row r="446" s="12" customFormat="1">
      <c r="B446" s="246"/>
      <c r="C446" s="247"/>
      <c r="D446" s="248" t="s">
        <v>249</v>
      </c>
      <c r="E446" s="249" t="s">
        <v>1</v>
      </c>
      <c r="F446" s="250" t="s">
        <v>656</v>
      </c>
      <c r="G446" s="247"/>
      <c r="H446" s="251">
        <v>4.173</v>
      </c>
      <c r="I446" s="252"/>
      <c r="J446" s="247"/>
      <c r="K446" s="247"/>
      <c r="L446" s="253"/>
      <c r="M446" s="254"/>
      <c r="N446" s="255"/>
      <c r="O446" s="255"/>
      <c r="P446" s="255"/>
      <c r="Q446" s="255"/>
      <c r="R446" s="255"/>
      <c r="S446" s="255"/>
      <c r="T446" s="256"/>
      <c r="AT446" s="257" t="s">
        <v>249</v>
      </c>
      <c r="AU446" s="257" t="s">
        <v>88</v>
      </c>
      <c r="AV446" s="12" t="s">
        <v>88</v>
      </c>
      <c r="AW446" s="12" t="s">
        <v>31</v>
      </c>
      <c r="AX446" s="12" t="s">
        <v>75</v>
      </c>
      <c r="AY446" s="257" t="s">
        <v>241</v>
      </c>
    </row>
    <row r="447" s="14" customFormat="1">
      <c r="B447" s="269"/>
      <c r="C447" s="270"/>
      <c r="D447" s="248" t="s">
        <v>249</v>
      </c>
      <c r="E447" s="271" t="s">
        <v>1</v>
      </c>
      <c r="F447" s="272" t="s">
        <v>657</v>
      </c>
      <c r="G447" s="270"/>
      <c r="H447" s="271" t="s">
        <v>1</v>
      </c>
      <c r="I447" s="273"/>
      <c r="J447" s="270"/>
      <c r="K447" s="270"/>
      <c r="L447" s="274"/>
      <c r="M447" s="275"/>
      <c r="N447" s="276"/>
      <c r="O447" s="276"/>
      <c r="P447" s="276"/>
      <c r="Q447" s="276"/>
      <c r="R447" s="276"/>
      <c r="S447" s="276"/>
      <c r="T447" s="277"/>
      <c r="AT447" s="278" t="s">
        <v>249</v>
      </c>
      <c r="AU447" s="278" t="s">
        <v>88</v>
      </c>
      <c r="AV447" s="14" t="s">
        <v>82</v>
      </c>
      <c r="AW447" s="14" t="s">
        <v>31</v>
      </c>
      <c r="AX447" s="14" t="s">
        <v>75</v>
      </c>
      <c r="AY447" s="278" t="s">
        <v>241</v>
      </c>
    </row>
    <row r="448" s="12" customFormat="1">
      <c r="B448" s="246"/>
      <c r="C448" s="247"/>
      <c r="D448" s="248" t="s">
        <v>249</v>
      </c>
      <c r="E448" s="249" t="s">
        <v>1</v>
      </c>
      <c r="F448" s="250" t="s">
        <v>658</v>
      </c>
      <c r="G448" s="247"/>
      <c r="H448" s="251">
        <v>21.48</v>
      </c>
      <c r="I448" s="252"/>
      <c r="J448" s="247"/>
      <c r="K448" s="247"/>
      <c r="L448" s="253"/>
      <c r="M448" s="254"/>
      <c r="N448" s="255"/>
      <c r="O448" s="255"/>
      <c r="P448" s="255"/>
      <c r="Q448" s="255"/>
      <c r="R448" s="255"/>
      <c r="S448" s="255"/>
      <c r="T448" s="256"/>
      <c r="AT448" s="257" t="s">
        <v>249</v>
      </c>
      <c r="AU448" s="257" t="s">
        <v>88</v>
      </c>
      <c r="AV448" s="12" t="s">
        <v>88</v>
      </c>
      <c r="AW448" s="12" t="s">
        <v>31</v>
      </c>
      <c r="AX448" s="12" t="s">
        <v>75</v>
      </c>
      <c r="AY448" s="257" t="s">
        <v>241</v>
      </c>
    </row>
    <row r="449" s="13" customFormat="1">
      <c r="B449" s="258"/>
      <c r="C449" s="259"/>
      <c r="D449" s="248" t="s">
        <v>249</v>
      </c>
      <c r="E449" s="260" t="s">
        <v>120</v>
      </c>
      <c r="F449" s="261" t="s">
        <v>251</v>
      </c>
      <c r="G449" s="259"/>
      <c r="H449" s="262">
        <v>182.946</v>
      </c>
      <c r="I449" s="263"/>
      <c r="J449" s="259"/>
      <c r="K449" s="259"/>
      <c r="L449" s="264"/>
      <c r="M449" s="265"/>
      <c r="N449" s="266"/>
      <c r="O449" s="266"/>
      <c r="P449" s="266"/>
      <c r="Q449" s="266"/>
      <c r="R449" s="266"/>
      <c r="S449" s="266"/>
      <c r="T449" s="267"/>
      <c r="AT449" s="268" t="s">
        <v>249</v>
      </c>
      <c r="AU449" s="268" t="s">
        <v>88</v>
      </c>
      <c r="AV449" s="13" t="s">
        <v>247</v>
      </c>
      <c r="AW449" s="13" t="s">
        <v>31</v>
      </c>
      <c r="AX449" s="13" t="s">
        <v>82</v>
      </c>
      <c r="AY449" s="268" t="s">
        <v>241</v>
      </c>
    </row>
    <row r="450" s="1" customFormat="1" ht="24" customHeight="1">
      <c r="B450" s="37"/>
      <c r="C450" s="233" t="s">
        <v>659</v>
      </c>
      <c r="D450" s="233" t="s">
        <v>243</v>
      </c>
      <c r="E450" s="234" t="s">
        <v>660</v>
      </c>
      <c r="F450" s="235" t="s">
        <v>661</v>
      </c>
      <c r="G450" s="236" t="s">
        <v>139</v>
      </c>
      <c r="H450" s="237">
        <v>182.946</v>
      </c>
      <c r="I450" s="238"/>
      <c r="J450" s="239">
        <f>ROUND(I450*H450,2)</f>
        <v>0</v>
      </c>
      <c r="K450" s="235" t="s">
        <v>246</v>
      </c>
      <c r="L450" s="42"/>
      <c r="M450" s="240" t="s">
        <v>1</v>
      </c>
      <c r="N450" s="241" t="s">
        <v>41</v>
      </c>
      <c r="O450" s="85"/>
      <c r="P450" s="242">
        <f>O450*H450</f>
        <v>0</v>
      </c>
      <c r="Q450" s="242">
        <v>0.0082500000000000004</v>
      </c>
      <c r="R450" s="242">
        <f>Q450*H450</f>
        <v>1.5093045000000001</v>
      </c>
      <c r="S450" s="242">
        <v>0</v>
      </c>
      <c r="T450" s="243">
        <f>S450*H450</f>
        <v>0</v>
      </c>
      <c r="AR450" s="244" t="s">
        <v>247</v>
      </c>
      <c r="AT450" s="244" t="s">
        <v>243</v>
      </c>
      <c r="AU450" s="244" t="s">
        <v>88</v>
      </c>
      <c r="AY450" s="16" t="s">
        <v>241</v>
      </c>
      <c r="BE450" s="245">
        <f>IF(N450="základná",J450,0)</f>
        <v>0</v>
      </c>
      <c r="BF450" s="245">
        <f>IF(N450="znížená",J450,0)</f>
        <v>0</v>
      </c>
      <c r="BG450" s="245">
        <f>IF(N450="zákl. prenesená",J450,0)</f>
        <v>0</v>
      </c>
      <c r="BH450" s="245">
        <f>IF(N450="zníž. prenesená",J450,0)</f>
        <v>0</v>
      </c>
      <c r="BI450" s="245">
        <f>IF(N450="nulová",J450,0)</f>
        <v>0</v>
      </c>
      <c r="BJ450" s="16" t="s">
        <v>88</v>
      </c>
      <c r="BK450" s="245">
        <f>ROUND(I450*H450,2)</f>
        <v>0</v>
      </c>
      <c r="BL450" s="16" t="s">
        <v>247</v>
      </c>
      <c r="BM450" s="244" t="s">
        <v>662</v>
      </c>
    </row>
    <row r="451" s="12" customFormat="1">
      <c r="B451" s="246"/>
      <c r="C451" s="247"/>
      <c r="D451" s="248" t="s">
        <v>249</v>
      </c>
      <c r="E451" s="249" t="s">
        <v>1</v>
      </c>
      <c r="F451" s="250" t="s">
        <v>120</v>
      </c>
      <c r="G451" s="247"/>
      <c r="H451" s="251">
        <v>182.946</v>
      </c>
      <c r="I451" s="252"/>
      <c r="J451" s="247"/>
      <c r="K451" s="247"/>
      <c r="L451" s="253"/>
      <c r="M451" s="254"/>
      <c r="N451" s="255"/>
      <c r="O451" s="255"/>
      <c r="P451" s="255"/>
      <c r="Q451" s="255"/>
      <c r="R451" s="255"/>
      <c r="S451" s="255"/>
      <c r="T451" s="256"/>
      <c r="AT451" s="257" t="s">
        <v>249</v>
      </c>
      <c r="AU451" s="257" t="s">
        <v>88</v>
      </c>
      <c r="AV451" s="12" t="s">
        <v>88</v>
      </c>
      <c r="AW451" s="12" t="s">
        <v>31</v>
      </c>
      <c r="AX451" s="12" t="s">
        <v>75</v>
      </c>
      <c r="AY451" s="257" t="s">
        <v>241</v>
      </c>
    </row>
    <row r="452" s="13" customFormat="1">
      <c r="B452" s="258"/>
      <c r="C452" s="259"/>
      <c r="D452" s="248" t="s">
        <v>249</v>
      </c>
      <c r="E452" s="260" t="s">
        <v>1</v>
      </c>
      <c r="F452" s="261" t="s">
        <v>251</v>
      </c>
      <c r="G452" s="259"/>
      <c r="H452" s="262">
        <v>182.946</v>
      </c>
      <c r="I452" s="263"/>
      <c r="J452" s="259"/>
      <c r="K452" s="259"/>
      <c r="L452" s="264"/>
      <c r="M452" s="265"/>
      <c r="N452" s="266"/>
      <c r="O452" s="266"/>
      <c r="P452" s="266"/>
      <c r="Q452" s="266"/>
      <c r="R452" s="266"/>
      <c r="S452" s="266"/>
      <c r="T452" s="267"/>
      <c r="AT452" s="268" t="s">
        <v>249</v>
      </c>
      <c r="AU452" s="268" t="s">
        <v>88</v>
      </c>
      <c r="AV452" s="13" t="s">
        <v>247</v>
      </c>
      <c r="AW452" s="13" t="s">
        <v>31</v>
      </c>
      <c r="AX452" s="13" t="s">
        <v>82</v>
      </c>
      <c r="AY452" s="268" t="s">
        <v>241</v>
      </c>
    </row>
    <row r="453" s="1" customFormat="1" ht="24" customHeight="1">
      <c r="B453" s="37"/>
      <c r="C453" s="233" t="s">
        <v>663</v>
      </c>
      <c r="D453" s="233" t="s">
        <v>243</v>
      </c>
      <c r="E453" s="234" t="s">
        <v>664</v>
      </c>
      <c r="F453" s="235" t="s">
        <v>665</v>
      </c>
      <c r="G453" s="236" t="s">
        <v>139</v>
      </c>
      <c r="H453" s="237">
        <v>182.946</v>
      </c>
      <c r="I453" s="238"/>
      <c r="J453" s="239">
        <f>ROUND(I453*H453,2)</f>
        <v>0</v>
      </c>
      <c r="K453" s="235" t="s">
        <v>246</v>
      </c>
      <c r="L453" s="42"/>
      <c r="M453" s="240" t="s">
        <v>1</v>
      </c>
      <c r="N453" s="241" t="s">
        <v>41</v>
      </c>
      <c r="O453" s="85"/>
      <c r="P453" s="242">
        <f>O453*H453</f>
        <v>0</v>
      </c>
      <c r="Q453" s="242">
        <v>0.00415</v>
      </c>
      <c r="R453" s="242">
        <f>Q453*H453</f>
        <v>0.75922590000000001</v>
      </c>
      <c r="S453" s="242">
        <v>0</v>
      </c>
      <c r="T453" s="243">
        <f>S453*H453</f>
        <v>0</v>
      </c>
      <c r="AR453" s="244" t="s">
        <v>247</v>
      </c>
      <c r="AT453" s="244" t="s">
        <v>243</v>
      </c>
      <c r="AU453" s="244" t="s">
        <v>88</v>
      </c>
      <c r="AY453" s="16" t="s">
        <v>241</v>
      </c>
      <c r="BE453" s="245">
        <f>IF(N453="základná",J453,0)</f>
        <v>0</v>
      </c>
      <c r="BF453" s="245">
        <f>IF(N453="znížená",J453,0)</f>
        <v>0</v>
      </c>
      <c r="BG453" s="245">
        <f>IF(N453="zákl. prenesená",J453,0)</f>
        <v>0</v>
      </c>
      <c r="BH453" s="245">
        <f>IF(N453="zníž. prenesená",J453,0)</f>
        <v>0</v>
      </c>
      <c r="BI453" s="245">
        <f>IF(N453="nulová",J453,0)</f>
        <v>0</v>
      </c>
      <c r="BJ453" s="16" t="s">
        <v>88</v>
      </c>
      <c r="BK453" s="245">
        <f>ROUND(I453*H453,2)</f>
        <v>0</v>
      </c>
      <c r="BL453" s="16" t="s">
        <v>247</v>
      </c>
      <c r="BM453" s="244" t="s">
        <v>666</v>
      </c>
    </row>
    <row r="454" s="12" customFormat="1">
      <c r="B454" s="246"/>
      <c r="C454" s="247"/>
      <c r="D454" s="248" t="s">
        <v>249</v>
      </c>
      <c r="E454" s="249" t="s">
        <v>1</v>
      </c>
      <c r="F454" s="250" t="s">
        <v>120</v>
      </c>
      <c r="G454" s="247"/>
      <c r="H454" s="251">
        <v>182.946</v>
      </c>
      <c r="I454" s="252"/>
      <c r="J454" s="247"/>
      <c r="K454" s="247"/>
      <c r="L454" s="253"/>
      <c r="M454" s="254"/>
      <c r="N454" s="255"/>
      <c r="O454" s="255"/>
      <c r="P454" s="255"/>
      <c r="Q454" s="255"/>
      <c r="R454" s="255"/>
      <c r="S454" s="255"/>
      <c r="T454" s="256"/>
      <c r="AT454" s="257" t="s">
        <v>249</v>
      </c>
      <c r="AU454" s="257" t="s">
        <v>88</v>
      </c>
      <c r="AV454" s="12" t="s">
        <v>88</v>
      </c>
      <c r="AW454" s="12" t="s">
        <v>31</v>
      </c>
      <c r="AX454" s="12" t="s">
        <v>75</v>
      </c>
      <c r="AY454" s="257" t="s">
        <v>241</v>
      </c>
    </row>
    <row r="455" s="13" customFormat="1">
      <c r="B455" s="258"/>
      <c r="C455" s="259"/>
      <c r="D455" s="248" t="s">
        <v>249</v>
      </c>
      <c r="E455" s="260" t="s">
        <v>1</v>
      </c>
      <c r="F455" s="261" t="s">
        <v>251</v>
      </c>
      <c r="G455" s="259"/>
      <c r="H455" s="262">
        <v>182.946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7"/>
      <c r="AT455" s="268" t="s">
        <v>249</v>
      </c>
      <c r="AU455" s="268" t="s">
        <v>88</v>
      </c>
      <c r="AV455" s="13" t="s">
        <v>247</v>
      </c>
      <c r="AW455" s="13" t="s">
        <v>31</v>
      </c>
      <c r="AX455" s="13" t="s">
        <v>82</v>
      </c>
      <c r="AY455" s="268" t="s">
        <v>241</v>
      </c>
    </row>
    <row r="456" s="1" customFormat="1" ht="24" customHeight="1">
      <c r="B456" s="37"/>
      <c r="C456" s="233" t="s">
        <v>667</v>
      </c>
      <c r="D456" s="233" t="s">
        <v>243</v>
      </c>
      <c r="E456" s="234" t="s">
        <v>668</v>
      </c>
      <c r="F456" s="235" t="s">
        <v>669</v>
      </c>
      <c r="G456" s="236" t="s">
        <v>139</v>
      </c>
      <c r="H456" s="237">
        <v>248.49100000000001</v>
      </c>
      <c r="I456" s="238"/>
      <c r="J456" s="239">
        <f>ROUND(I456*H456,2)</f>
        <v>0</v>
      </c>
      <c r="K456" s="235" t="s">
        <v>246</v>
      </c>
      <c r="L456" s="42"/>
      <c r="M456" s="240" t="s">
        <v>1</v>
      </c>
      <c r="N456" s="241" t="s">
        <v>41</v>
      </c>
      <c r="O456" s="85"/>
      <c r="P456" s="242">
        <f>O456*H456</f>
        <v>0</v>
      </c>
      <c r="Q456" s="242">
        <v>0.00023000000000000001</v>
      </c>
      <c r="R456" s="242">
        <f>Q456*H456</f>
        <v>0.057152930000000005</v>
      </c>
      <c r="S456" s="242">
        <v>0</v>
      </c>
      <c r="T456" s="243">
        <f>S456*H456</f>
        <v>0</v>
      </c>
      <c r="AR456" s="244" t="s">
        <v>247</v>
      </c>
      <c r="AT456" s="244" t="s">
        <v>243</v>
      </c>
      <c r="AU456" s="244" t="s">
        <v>88</v>
      </c>
      <c r="AY456" s="16" t="s">
        <v>241</v>
      </c>
      <c r="BE456" s="245">
        <f>IF(N456="základná",J456,0)</f>
        <v>0</v>
      </c>
      <c r="BF456" s="245">
        <f>IF(N456="znížená",J456,0)</f>
        <v>0</v>
      </c>
      <c r="BG456" s="245">
        <f>IF(N456="zákl. prenesená",J456,0)</f>
        <v>0</v>
      </c>
      <c r="BH456" s="245">
        <f>IF(N456="zníž. prenesená",J456,0)</f>
        <v>0</v>
      </c>
      <c r="BI456" s="245">
        <f>IF(N456="nulová",J456,0)</f>
        <v>0</v>
      </c>
      <c r="BJ456" s="16" t="s">
        <v>88</v>
      </c>
      <c r="BK456" s="245">
        <f>ROUND(I456*H456,2)</f>
        <v>0</v>
      </c>
      <c r="BL456" s="16" t="s">
        <v>247</v>
      </c>
      <c r="BM456" s="244" t="s">
        <v>670</v>
      </c>
    </row>
    <row r="457" s="14" customFormat="1">
      <c r="B457" s="269"/>
      <c r="C457" s="270"/>
      <c r="D457" s="248" t="s">
        <v>249</v>
      </c>
      <c r="E457" s="271" t="s">
        <v>1</v>
      </c>
      <c r="F457" s="272" t="s">
        <v>671</v>
      </c>
      <c r="G457" s="270"/>
      <c r="H457" s="271" t="s">
        <v>1</v>
      </c>
      <c r="I457" s="273"/>
      <c r="J457" s="270"/>
      <c r="K457" s="270"/>
      <c r="L457" s="274"/>
      <c r="M457" s="275"/>
      <c r="N457" s="276"/>
      <c r="O457" s="276"/>
      <c r="P457" s="276"/>
      <c r="Q457" s="276"/>
      <c r="R457" s="276"/>
      <c r="S457" s="276"/>
      <c r="T457" s="277"/>
      <c r="AT457" s="278" t="s">
        <v>249</v>
      </c>
      <c r="AU457" s="278" t="s">
        <v>88</v>
      </c>
      <c r="AV457" s="14" t="s">
        <v>82</v>
      </c>
      <c r="AW457" s="14" t="s">
        <v>31</v>
      </c>
      <c r="AX457" s="14" t="s">
        <v>75</v>
      </c>
      <c r="AY457" s="278" t="s">
        <v>241</v>
      </c>
    </row>
    <row r="458" s="12" customFormat="1">
      <c r="B458" s="246"/>
      <c r="C458" s="247"/>
      <c r="D458" s="248" t="s">
        <v>249</v>
      </c>
      <c r="E458" s="249" t="s">
        <v>1</v>
      </c>
      <c r="F458" s="250" t="s">
        <v>672</v>
      </c>
      <c r="G458" s="247"/>
      <c r="H458" s="251">
        <v>2.52</v>
      </c>
      <c r="I458" s="252"/>
      <c r="J458" s="247"/>
      <c r="K458" s="247"/>
      <c r="L458" s="253"/>
      <c r="M458" s="254"/>
      <c r="N458" s="255"/>
      <c r="O458" s="255"/>
      <c r="P458" s="255"/>
      <c r="Q458" s="255"/>
      <c r="R458" s="255"/>
      <c r="S458" s="255"/>
      <c r="T458" s="256"/>
      <c r="AT458" s="257" t="s">
        <v>249</v>
      </c>
      <c r="AU458" s="257" t="s">
        <v>88</v>
      </c>
      <c r="AV458" s="12" t="s">
        <v>88</v>
      </c>
      <c r="AW458" s="12" t="s">
        <v>31</v>
      </c>
      <c r="AX458" s="12" t="s">
        <v>75</v>
      </c>
      <c r="AY458" s="257" t="s">
        <v>241</v>
      </c>
    </row>
    <row r="459" s="12" customFormat="1">
      <c r="B459" s="246"/>
      <c r="C459" s="247"/>
      <c r="D459" s="248" t="s">
        <v>249</v>
      </c>
      <c r="E459" s="249" t="s">
        <v>1</v>
      </c>
      <c r="F459" s="250" t="s">
        <v>673</v>
      </c>
      <c r="G459" s="247"/>
      <c r="H459" s="251">
        <v>1.276</v>
      </c>
      <c r="I459" s="252"/>
      <c r="J459" s="247"/>
      <c r="K459" s="247"/>
      <c r="L459" s="253"/>
      <c r="M459" s="254"/>
      <c r="N459" s="255"/>
      <c r="O459" s="255"/>
      <c r="P459" s="255"/>
      <c r="Q459" s="255"/>
      <c r="R459" s="255"/>
      <c r="S459" s="255"/>
      <c r="T459" s="256"/>
      <c r="AT459" s="257" t="s">
        <v>249</v>
      </c>
      <c r="AU459" s="257" t="s">
        <v>88</v>
      </c>
      <c r="AV459" s="12" t="s">
        <v>88</v>
      </c>
      <c r="AW459" s="12" t="s">
        <v>31</v>
      </c>
      <c r="AX459" s="12" t="s">
        <v>75</v>
      </c>
      <c r="AY459" s="257" t="s">
        <v>241</v>
      </c>
    </row>
    <row r="460" s="12" customFormat="1">
      <c r="B460" s="246"/>
      <c r="C460" s="247"/>
      <c r="D460" s="248" t="s">
        <v>249</v>
      </c>
      <c r="E460" s="249" t="s">
        <v>1</v>
      </c>
      <c r="F460" s="250" t="s">
        <v>674</v>
      </c>
      <c r="G460" s="247"/>
      <c r="H460" s="251">
        <v>7.6879999999999997</v>
      </c>
      <c r="I460" s="252"/>
      <c r="J460" s="247"/>
      <c r="K460" s="247"/>
      <c r="L460" s="253"/>
      <c r="M460" s="254"/>
      <c r="N460" s="255"/>
      <c r="O460" s="255"/>
      <c r="P460" s="255"/>
      <c r="Q460" s="255"/>
      <c r="R460" s="255"/>
      <c r="S460" s="255"/>
      <c r="T460" s="256"/>
      <c r="AT460" s="257" t="s">
        <v>249</v>
      </c>
      <c r="AU460" s="257" t="s">
        <v>88</v>
      </c>
      <c r="AV460" s="12" t="s">
        <v>88</v>
      </c>
      <c r="AW460" s="12" t="s">
        <v>31</v>
      </c>
      <c r="AX460" s="12" t="s">
        <v>75</v>
      </c>
      <c r="AY460" s="257" t="s">
        <v>241</v>
      </c>
    </row>
    <row r="461" s="14" customFormat="1">
      <c r="B461" s="269"/>
      <c r="C461" s="270"/>
      <c r="D461" s="248" t="s">
        <v>249</v>
      </c>
      <c r="E461" s="271" t="s">
        <v>1</v>
      </c>
      <c r="F461" s="272" t="s">
        <v>675</v>
      </c>
      <c r="G461" s="270"/>
      <c r="H461" s="271" t="s">
        <v>1</v>
      </c>
      <c r="I461" s="273"/>
      <c r="J461" s="270"/>
      <c r="K461" s="270"/>
      <c r="L461" s="274"/>
      <c r="M461" s="275"/>
      <c r="N461" s="276"/>
      <c r="O461" s="276"/>
      <c r="P461" s="276"/>
      <c r="Q461" s="276"/>
      <c r="R461" s="276"/>
      <c r="S461" s="276"/>
      <c r="T461" s="277"/>
      <c r="AT461" s="278" t="s">
        <v>249</v>
      </c>
      <c r="AU461" s="278" t="s">
        <v>88</v>
      </c>
      <c r="AV461" s="14" t="s">
        <v>82</v>
      </c>
      <c r="AW461" s="14" t="s">
        <v>31</v>
      </c>
      <c r="AX461" s="14" t="s">
        <v>75</v>
      </c>
      <c r="AY461" s="278" t="s">
        <v>241</v>
      </c>
    </row>
    <row r="462" s="12" customFormat="1">
      <c r="B462" s="246"/>
      <c r="C462" s="247"/>
      <c r="D462" s="248" t="s">
        <v>249</v>
      </c>
      <c r="E462" s="249" t="s">
        <v>1</v>
      </c>
      <c r="F462" s="250" t="s">
        <v>676</v>
      </c>
      <c r="G462" s="247"/>
      <c r="H462" s="251">
        <v>15.343999999999999</v>
      </c>
      <c r="I462" s="252"/>
      <c r="J462" s="247"/>
      <c r="K462" s="247"/>
      <c r="L462" s="253"/>
      <c r="M462" s="254"/>
      <c r="N462" s="255"/>
      <c r="O462" s="255"/>
      <c r="P462" s="255"/>
      <c r="Q462" s="255"/>
      <c r="R462" s="255"/>
      <c r="S462" s="255"/>
      <c r="T462" s="256"/>
      <c r="AT462" s="257" t="s">
        <v>249</v>
      </c>
      <c r="AU462" s="257" t="s">
        <v>88</v>
      </c>
      <c r="AV462" s="12" t="s">
        <v>88</v>
      </c>
      <c r="AW462" s="12" t="s">
        <v>31</v>
      </c>
      <c r="AX462" s="12" t="s">
        <v>75</v>
      </c>
      <c r="AY462" s="257" t="s">
        <v>241</v>
      </c>
    </row>
    <row r="463" s="12" customFormat="1">
      <c r="B463" s="246"/>
      <c r="C463" s="247"/>
      <c r="D463" s="248" t="s">
        <v>249</v>
      </c>
      <c r="E463" s="249" t="s">
        <v>1</v>
      </c>
      <c r="F463" s="250" t="s">
        <v>677</v>
      </c>
      <c r="G463" s="247"/>
      <c r="H463" s="251">
        <v>30.949000000000002</v>
      </c>
      <c r="I463" s="252"/>
      <c r="J463" s="247"/>
      <c r="K463" s="247"/>
      <c r="L463" s="253"/>
      <c r="M463" s="254"/>
      <c r="N463" s="255"/>
      <c r="O463" s="255"/>
      <c r="P463" s="255"/>
      <c r="Q463" s="255"/>
      <c r="R463" s="255"/>
      <c r="S463" s="255"/>
      <c r="T463" s="256"/>
      <c r="AT463" s="257" t="s">
        <v>249</v>
      </c>
      <c r="AU463" s="257" t="s">
        <v>88</v>
      </c>
      <c r="AV463" s="12" t="s">
        <v>88</v>
      </c>
      <c r="AW463" s="12" t="s">
        <v>31</v>
      </c>
      <c r="AX463" s="12" t="s">
        <v>75</v>
      </c>
      <c r="AY463" s="257" t="s">
        <v>241</v>
      </c>
    </row>
    <row r="464" s="12" customFormat="1">
      <c r="B464" s="246"/>
      <c r="C464" s="247"/>
      <c r="D464" s="248" t="s">
        <v>249</v>
      </c>
      <c r="E464" s="249" t="s">
        <v>1</v>
      </c>
      <c r="F464" s="250" t="s">
        <v>678</v>
      </c>
      <c r="G464" s="247"/>
      <c r="H464" s="251">
        <v>4.3460000000000001</v>
      </c>
      <c r="I464" s="252"/>
      <c r="J464" s="247"/>
      <c r="K464" s="247"/>
      <c r="L464" s="253"/>
      <c r="M464" s="254"/>
      <c r="N464" s="255"/>
      <c r="O464" s="255"/>
      <c r="P464" s="255"/>
      <c r="Q464" s="255"/>
      <c r="R464" s="255"/>
      <c r="S464" s="255"/>
      <c r="T464" s="256"/>
      <c r="AT464" s="257" t="s">
        <v>249</v>
      </c>
      <c r="AU464" s="257" t="s">
        <v>88</v>
      </c>
      <c r="AV464" s="12" t="s">
        <v>88</v>
      </c>
      <c r="AW464" s="12" t="s">
        <v>31</v>
      </c>
      <c r="AX464" s="12" t="s">
        <v>75</v>
      </c>
      <c r="AY464" s="257" t="s">
        <v>241</v>
      </c>
    </row>
    <row r="465" s="14" customFormat="1">
      <c r="B465" s="269"/>
      <c r="C465" s="270"/>
      <c r="D465" s="248" t="s">
        <v>249</v>
      </c>
      <c r="E465" s="271" t="s">
        <v>1</v>
      </c>
      <c r="F465" s="272" t="s">
        <v>441</v>
      </c>
      <c r="G465" s="270"/>
      <c r="H465" s="271" t="s">
        <v>1</v>
      </c>
      <c r="I465" s="273"/>
      <c r="J465" s="270"/>
      <c r="K465" s="270"/>
      <c r="L465" s="274"/>
      <c r="M465" s="275"/>
      <c r="N465" s="276"/>
      <c r="O465" s="276"/>
      <c r="P465" s="276"/>
      <c r="Q465" s="276"/>
      <c r="R465" s="276"/>
      <c r="S465" s="276"/>
      <c r="T465" s="277"/>
      <c r="AT465" s="278" t="s">
        <v>249</v>
      </c>
      <c r="AU465" s="278" t="s">
        <v>88</v>
      </c>
      <c r="AV465" s="14" t="s">
        <v>82</v>
      </c>
      <c r="AW465" s="14" t="s">
        <v>31</v>
      </c>
      <c r="AX465" s="14" t="s">
        <v>75</v>
      </c>
      <c r="AY465" s="278" t="s">
        <v>241</v>
      </c>
    </row>
    <row r="466" s="12" customFormat="1">
      <c r="B466" s="246"/>
      <c r="C466" s="247"/>
      <c r="D466" s="248" t="s">
        <v>249</v>
      </c>
      <c r="E466" s="249" t="s">
        <v>1</v>
      </c>
      <c r="F466" s="250" t="s">
        <v>679</v>
      </c>
      <c r="G466" s="247"/>
      <c r="H466" s="251">
        <v>17.568000000000001</v>
      </c>
      <c r="I466" s="252"/>
      <c r="J466" s="247"/>
      <c r="K466" s="247"/>
      <c r="L466" s="253"/>
      <c r="M466" s="254"/>
      <c r="N466" s="255"/>
      <c r="O466" s="255"/>
      <c r="P466" s="255"/>
      <c r="Q466" s="255"/>
      <c r="R466" s="255"/>
      <c r="S466" s="255"/>
      <c r="T466" s="256"/>
      <c r="AT466" s="257" t="s">
        <v>249</v>
      </c>
      <c r="AU466" s="257" t="s">
        <v>88</v>
      </c>
      <c r="AV466" s="12" t="s">
        <v>88</v>
      </c>
      <c r="AW466" s="12" t="s">
        <v>31</v>
      </c>
      <c r="AX466" s="12" t="s">
        <v>75</v>
      </c>
      <c r="AY466" s="257" t="s">
        <v>241</v>
      </c>
    </row>
    <row r="467" s="12" customFormat="1">
      <c r="B467" s="246"/>
      <c r="C467" s="247"/>
      <c r="D467" s="248" t="s">
        <v>249</v>
      </c>
      <c r="E467" s="249" t="s">
        <v>1</v>
      </c>
      <c r="F467" s="250" t="s">
        <v>680</v>
      </c>
      <c r="G467" s="247"/>
      <c r="H467" s="251">
        <v>3.6000000000000001</v>
      </c>
      <c r="I467" s="252"/>
      <c r="J467" s="247"/>
      <c r="K467" s="247"/>
      <c r="L467" s="253"/>
      <c r="M467" s="254"/>
      <c r="N467" s="255"/>
      <c r="O467" s="255"/>
      <c r="P467" s="255"/>
      <c r="Q467" s="255"/>
      <c r="R467" s="255"/>
      <c r="S467" s="255"/>
      <c r="T467" s="256"/>
      <c r="AT467" s="257" t="s">
        <v>249</v>
      </c>
      <c r="AU467" s="257" t="s">
        <v>88</v>
      </c>
      <c r="AV467" s="12" t="s">
        <v>88</v>
      </c>
      <c r="AW467" s="12" t="s">
        <v>31</v>
      </c>
      <c r="AX467" s="12" t="s">
        <v>75</v>
      </c>
      <c r="AY467" s="257" t="s">
        <v>241</v>
      </c>
    </row>
    <row r="468" s="12" customFormat="1">
      <c r="B468" s="246"/>
      <c r="C468" s="247"/>
      <c r="D468" s="248" t="s">
        <v>249</v>
      </c>
      <c r="E468" s="249" t="s">
        <v>1</v>
      </c>
      <c r="F468" s="250" t="s">
        <v>681</v>
      </c>
      <c r="G468" s="247"/>
      <c r="H468" s="251">
        <v>0.32000000000000001</v>
      </c>
      <c r="I468" s="252"/>
      <c r="J468" s="247"/>
      <c r="K468" s="247"/>
      <c r="L468" s="253"/>
      <c r="M468" s="254"/>
      <c r="N468" s="255"/>
      <c r="O468" s="255"/>
      <c r="P468" s="255"/>
      <c r="Q468" s="255"/>
      <c r="R468" s="255"/>
      <c r="S468" s="255"/>
      <c r="T468" s="256"/>
      <c r="AT468" s="257" t="s">
        <v>249</v>
      </c>
      <c r="AU468" s="257" t="s">
        <v>88</v>
      </c>
      <c r="AV468" s="12" t="s">
        <v>88</v>
      </c>
      <c r="AW468" s="12" t="s">
        <v>31</v>
      </c>
      <c r="AX468" s="12" t="s">
        <v>75</v>
      </c>
      <c r="AY468" s="257" t="s">
        <v>241</v>
      </c>
    </row>
    <row r="469" s="14" customFormat="1">
      <c r="B469" s="269"/>
      <c r="C469" s="270"/>
      <c r="D469" s="248" t="s">
        <v>249</v>
      </c>
      <c r="E469" s="271" t="s">
        <v>1</v>
      </c>
      <c r="F469" s="272" t="s">
        <v>653</v>
      </c>
      <c r="G469" s="270"/>
      <c r="H469" s="271" t="s">
        <v>1</v>
      </c>
      <c r="I469" s="273"/>
      <c r="J469" s="270"/>
      <c r="K469" s="270"/>
      <c r="L469" s="274"/>
      <c r="M469" s="275"/>
      <c r="N469" s="276"/>
      <c r="O469" s="276"/>
      <c r="P469" s="276"/>
      <c r="Q469" s="276"/>
      <c r="R469" s="276"/>
      <c r="S469" s="276"/>
      <c r="T469" s="277"/>
      <c r="AT469" s="278" t="s">
        <v>249</v>
      </c>
      <c r="AU469" s="278" t="s">
        <v>88</v>
      </c>
      <c r="AV469" s="14" t="s">
        <v>82</v>
      </c>
      <c r="AW469" s="14" t="s">
        <v>31</v>
      </c>
      <c r="AX469" s="14" t="s">
        <v>75</v>
      </c>
      <c r="AY469" s="278" t="s">
        <v>241</v>
      </c>
    </row>
    <row r="470" s="12" customFormat="1">
      <c r="B470" s="246"/>
      <c r="C470" s="247"/>
      <c r="D470" s="248" t="s">
        <v>249</v>
      </c>
      <c r="E470" s="249" t="s">
        <v>1</v>
      </c>
      <c r="F470" s="250" t="s">
        <v>682</v>
      </c>
      <c r="G470" s="247"/>
      <c r="H470" s="251">
        <v>121.098</v>
      </c>
      <c r="I470" s="252"/>
      <c r="J470" s="247"/>
      <c r="K470" s="247"/>
      <c r="L470" s="253"/>
      <c r="M470" s="254"/>
      <c r="N470" s="255"/>
      <c r="O470" s="255"/>
      <c r="P470" s="255"/>
      <c r="Q470" s="255"/>
      <c r="R470" s="255"/>
      <c r="S470" s="255"/>
      <c r="T470" s="256"/>
      <c r="AT470" s="257" t="s">
        <v>249</v>
      </c>
      <c r="AU470" s="257" t="s">
        <v>88</v>
      </c>
      <c r="AV470" s="12" t="s">
        <v>88</v>
      </c>
      <c r="AW470" s="12" t="s">
        <v>31</v>
      </c>
      <c r="AX470" s="12" t="s">
        <v>75</v>
      </c>
      <c r="AY470" s="257" t="s">
        <v>241</v>
      </c>
    </row>
    <row r="471" s="12" customFormat="1">
      <c r="B471" s="246"/>
      <c r="C471" s="247"/>
      <c r="D471" s="248" t="s">
        <v>249</v>
      </c>
      <c r="E471" s="249" t="s">
        <v>1</v>
      </c>
      <c r="F471" s="250" t="s">
        <v>683</v>
      </c>
      <c r="G471" s="247"/>
      <c r="H471" s="251">
        <v>43.781999999999996</v>
      </c>
      <c r="I471" s="252"/>
      <c r="J471" s="247"/>
      <c r="K471" s="247"/>
      <c r="L471" s="253"/>
      <c r="M471" s="254"/>
      <c r="N471" s="255"/>
      <c r="O471" s="255"/>
      <c r="P471" s="255"/>
      <c r="Q471" s="255"/>
      <c r="R471" s="255"/>
      <c r="S471" s="255"/>
      <c r="T471" s="256"/>
      <c r="AT471" s="257" t="s">
        <v>249</v>
      </c>
      <c r="AU471" s="257" t="s">
        <v>88</v>
      </c>
      <c r="AV471" s="12" t="s">
        <v>88</v>
      </c>
      <c r="AW471" s="12" t="s">
        <v>31</v>
      </c>
      <c r="AX471" s="12" t="s">
        <v>75</v>
      </c>
      <c r="AY471" s="257" t="s">
        <v>241</v>
      </c>
    </row>
    <row r="472" s="13" customFormat="1">
      <c r="B472" s="258"/>
      <c r="C472" s="259"/>
      <c r="D472" s="248" t="s">
        <v>249</v>
      </c>
      <c r="E472" s="260" t="s">
        <v>1</v>
      </c>
      <c r="F472" s="261" t="s">
        <v>251</v>
      </c>
      <c r="G472" s="259"/>
      <c r="H472" s="262">
        <v>248.49100000000001</v>
      </c>
      <c r="I472" s="263"/>
      <c r="J472" s="259"/>
      <c r="K472" s="259"/>
      <c r="L472" s="264"/>
      <c r="M472" s="265"/>
      <c r="N472" s="266"/>
      <c r="O472" s="266"/>
      <c r="P472" s="266"/>
      <c r="Q472" s="266"/>
      <c r="R472" s="266"/>
      <c r="S472" s="266"/>
      <c r="T472" s="267"/>
      <c r="AT472" s="268" t="s">
        <v>249</v>
      </c>
      <c r="AU472" s="268" t="s">
        <v>88</v>
      </c>
      <c r="AV472" s="13" t="s">
        <v>247</v>
      </c>
      <c r="AW472" s="13" t="s">
        <v>31</v>
      </c>
      <c r="AX472" s="13" t="s">
        <v>82</v>
      </c>
      <c r="AY472" s="268" t="s">
        <v>241</v>
      </c>
    </row>
    <row r="473" s="1" customFormat="1" ht="24" customHeight="1">
      <c r="B473" s="37"/>
      <c r="C473" s="233" t="s">
        <v>684</v>
      </c>
      <c r="D473" s="233" t="s">
        <v>243</v>
      </c>
      <c r="E473" s="234" t="s">
        <v>685</v>
      </c>
      <c r="F473" s="235" t="s">
        <v>686</v>
      </c>
      <c r="G473" s="236" t="s">
        <v>139</v>
      </c>
      <c r="H473" s="237">
        <v>248.49100000000001</v>
      </c>
      <c r="I473" s="238"/>
      <c r="J473" s="239">
        <f>ROUND(I473*H473,2)</f>
        <v>0</v>
      </c>
      <c r="K473" s="235" t="s">
        <v>246</v>
      </c>
      <c r="L473" s="42"/>
      <c r="M473" s="240" t="s">
        <v>1</v>
      </c>
      <c r="N473" s="241" t="s">
        <v>41</v>
      </c>
      <c r="O473" s="85"/>
      <c r="P473" s="242">
        <f>O473*H473</f>
        <v>0</v>
      </c>
      <c r="Q473" s="242">
        <v>0.0078799999999999999</v>
      </c>
      <c r="R473" s="242">
        <f>Q473*H473</f>
        <v>1.9581090800000001</v>
      </c>
      <c r="S473" s="242">
        <v>0</v>
      </c>
      <c r="T473" s="243">
        <f>S473*H473</f>
        <v>0</v>
      </c>
      <c r="AR473" s="244" t="s">
        <v>247</v>
      </c>
      <c r="AT473" s="244" t="s">
        <v>243</v>
      </c>
      <c r="AU473" s="244" t="s">
        <v>88</v>
      </c>
      <c r="AY473" s="16" t="s">
        <v>241</v>
      </c>
      <c r="BE473" s="245">
        <f>IF(N473="základná",J473,0)</f>
        <v>0</v>
      </c>
      <c r="BF473" s="245">
        <f>IF(N473="znížená",J473,0)</f>
        <v>0</v>
      </c>
      <c r="BG473" s="245">
        <f>IF(N473="zákl. prenesená",J473,0)</f>
        <v>0</v>
      </c>
      <c r="BH473" s="245">
        <f>IF(N473="zníž. prenesená",J473,0)</f>
        <v>0</v>
      </c>
      <c r="BI473" s="245">
        <f>IF(N473="nulová",J473,0)</f>
        <v>0</v>
      </c>
      <c r="BJ473" s="16" t="s">
        <v>88</v>
      </c>
      <c r="BK473" s="245">
        <f>ROUND(I473*H473,2)</f>
        <v>0</v>
      </c>
      <c r="BL473" s="16" t="s">
        <v>247</v>
      </c>
      <c r="BM473" s="244" t="s">
        <v>687</v>
      </c>
    </row>
    <row r="474" s="14" customFormat="1">
      <c r="B474" s="269"/>
      <c r="C474" s="270"/>
      <c r="D474" s="248" t="s">
        <v>249</v>
      </c>
      <c r="E474" s="271" t="s">
        <v>1</v>
      </c>
      <c r="F474" s="272" t="s">
        <v>671</v>
      </c>
      <c r="G474" s="270"/>
      <c r="H474" s="271" t="s">
        <v>1</v>
      </c>
      <c r="I474" s="273"/>
      <c r="J474" s="270"/>
      <c r="K474" s="270"/>
      <c r="L474" s="274"/>
      <c r="M474" s="275"/>
      <c r="N474" s="276"/>
      <c r="O474" s="276"/>
      <c r="P474" s="276"/>
      <c r="Q474" s="276"/>
      <c r="R474" s="276"/>
      <c r="S474" s="276"/>
      <c r="T474" s="277"/>
      <c r="AT474" s="278" t="s">
        <v>249</v>
      </c>
      <c r="AU474" s="278" t="s">
        <v>88</v>
      </c>
      <c r="AV474" s="14" t="s">
        <v>82</v>
      </c>
      <c r="AW474" s="14" t="s">
        <v>31</v>
      </c>
      <c r="AX474" s="14" t="s">
        <v>75</v>
      </c>
      <c r="AY474" s="278" t="s">
        <v>241</v>
      </c>
    </row>
    <row r="475" s="12" customFormat="1">
      <c r="B475" s="246"/>
      <c r="C475" s="247"/>
      <c r="D475" s="248" t="s">
        <v>249</v>
      </c>
      <c r="E475" s="249" t="s">
        <v>1</v>
      </c>
      <c r="F475" s="250" t="s">
        <v>672</v>
      </c>
      <c r="G475" s="247"/>
      <c r="H475" s="251">
        <v>2.52</v>
      </c>
      <c r="I475" s="252"/>
      <c r="J475" s="247"/>
      <c r="K475" s="247"/>
      <c r="L475" s="253"/>
      <c r="M475" s="254"/>
      <c r="N475" s="255"/>
      <c r="O475" s="255"/>
      <c r="P475" s="255"/>
      <c r="Q475" s="255"/>
      <c r="R475" s="255"/>
      <c r="S475" s="255"/>
      <c r="T475" s="256"/>
      <c r="AT475" s="257" t="s">
        <v>249</v>
      </c>
      <c r="AU475" s="257" t="s">
        <v>88</v>
      </c>
      <c r="AV475" s="12" t="s">
        <v>88</v>
      </c>
      <c r="AW475" s="12" t="s">
        <v>31</v>
      </c>
      <c r="AX475" s="12" t="s">
        <v>75</v>
      </c>
      <c r="AY475" s="257" t="s">
        <v>241</v>
      </c>
    </row>
    <row r="476" s="12" customFormat="1">
      <c r="B476" s="246"/>
      <c r="C476" s="247"/>
      <c r="D476" s="248" t="s">
        <v>249</v>
      </c>
      <c r="E476" s="249" t="s">
        <v>1</v>
      </c>
      <c r="F476" s="250" t="s">
        <v>673</v>
      </c>
      <c r="G476" s="247"/>
      <c r="H476" s="251">
        <v>1.276</v>
      </c>
      <c r="I476" s="252"/>
      <c r="J476" s="247"/>
      <c r="K476" s="247"/>
      <c r="L476" s="253"/>
      <c r="M476" s="254"/>
      <c r="N476" s="255"/>
      <c r="O476" s="255"/>
      <c r="P476" s="255"/>
      <c r="Q476" s="255"/>
      <c r="R476" s="255"/>
      <c r="S476" s="255"/>
      <c r="T476" s="256"/>
      <c r="AT476" s="257" t="s">
        <v>249</v>
      </c>
      <c r="AU476" s="257" t="s">
        <v>88</v>
      </c>
      <c r="AV476" s="12" t="s">
        <v>88</v>
      </c>
      <c r="AW476" s="12" t="s">
        <v>31</v>
      </c>
      <c r="AX476" s="12" t="s">
        <v>75</v>
      </c>
      <c r="AY476" s="257" t="s">
        <v>241</v>
      </c>
    </row>
    <row r="477" s="12" customFormat="1">
      <c r="B477" s="246"/>
      <c r="C477" s="247"/>
      <c r="D477" s="248" t="s">
        <v>249</v>
      </c>
      <c r="E477" s="249" t="s">
        <v>1</v>
      </c>
      <c r="F477" s="250" t="s">
        <v>674</v>
      </c>
      <c r="G477" s="247"/>
      <c r="H477" s="251">
        <v>7.6879999999999997</v>
      </c>
      <c r="I477" s="252"/>
      <c r="J477" s="247"/>
      <c r="K477" s="247"/>
      <c r="L477" s="253"/>
      <c r="M477" s="254"/>
      <c r="N477" s="255"/>
      <c r="O477" s="255"/>
      <c r="P477" s="255"/>
      <c r="Q477" s="255"/>
      <c r="R477" s="255"/>
      <c r="S477" s="255"/>
      <c r="T477" s="256"/>
      <c r="AT477" s="257" t="s">
        <v>249</v>
      </c>
      <c r="AU477" s="257" t="s">
        <v>88</v>
      </c>
      <c r="AV477" s="12" t="s">
        <v>88</v>
      </c>
      <c r="AW477" s="12" t="s">
        <v>31</v>
      </c>
      <c r="AX477" s="12" t="s">
        <v>75</v>
      </c>
      <c r="AY477" s="257" t="s">
        <v>241</v>
      </c>
    </row>
    <row r="478" s="14" customFormat="1">
      <c r="B478" s="269"/>
      <c r="C478" s="270"/>
      <c r="D478" s="248" t="s">
        <v>249</v>
      </c>
      <c r="E478" s="271" t="s">
        <v>1</v>
      </c>
      <c r="F478" s="272" t="s">
        <v>675</v>
      </c>
      <c r="G478" s="270"/>
      <c r="H478" s="271" t="s">
        <v>1</v>
      </c>
      <c r="I478" s="273"/>
      <c r="J478" s="270"/>
      <c r="K478" s="270"/>
      <c r="L478" s="274"/>
      <c r="M478" s="275"/>
      <c r="N478" s="276"/>
      <c r="O478" s="276"/>
      <c r="P478" s="276"/>
      <c r="Q478" s="276"/>
      <c r="R478" s="276"/>
      <c r="S478" s="276"/>
      <c r="T478" s="277"/>
      <c r="AT478" s="278" t="s">
        <v>249</v>
      </c>
      <c r="AU478" s="278" t="s">
        <v>88</v>
      </c>
      <c r="AV478" s="14" t="s">
        <v>82</v>
      </c>
      <c r="AW478" s="14" t="s">
        <v>31</v>
      </c>
      <c r="AX478" s="14" t="s">
        <v>75</v>
      </c>
      <c r="AY478" s="278" t="s">
        <v>241</v>
      </c>
    </row>
    <row r="479" s="12" customFormat="1">
      <c r="B479" s="246"/>
      <c r="C479" s="247"/>
      <c r="D479" s="248" t="s">
        <v>249</v>
      </c>
      <c r="E479" s="249" t="s">
        <v>1</v>
      </c>
      <c r="F479" s="250" t="s">
        <v>676</v>
      </c>
      <c r="G479" s="247"/>
      <c r="H479" s="251">
        <v>15.343999999999999</v>
      </c>
      <c r="I479" s="252"/>
      <c r="J479" s="247"/>
      <c r="K479" s="247"/>
      <c r="L479" s="253"/>
      <c r="M479" s="254"/>
      <c r="N479" s="255"/>
      <c r="O479" s="255"/>
      <c r="P479" s="255"/>
      <c r="Q479" s="255"/>
      <c r="R479" s="255"/>
      <c r="S479" s="255"/>
      <c r="T479" s="256"/>
      <c r="AT479" s="257" t="s">
        <v>249</v>
      </c>
      <c r="AU479" s="257" t="s">
        <v>88</v>
      </c>
      <c r="AV479" s="12" t="s">
        <v>88</v>
      </c>
      <c r="AW479" s="12" t="s">
        <v>31</v>
      </c>
      <c r="AX479" s="12" t="s">
        <v>75</v>
      </c>
      <c r="AY479" s="257" t="s">
        <v>241</v>
      </c>
    </row>
    <row r="480" s="12" customFormat="1">
      <c r="B480" s="246"/>
      <c r="C480" s="247"/>
      <c r="D480" s="248" t="s">
        <v>249</v>
      </c>
      <c r="E480" s="249" t="s">
        <v>1</v>
      </c>
      <c r="F480" s="250" t="s">
        <v>677</v>
      </c>
      <c r="G480" s="247"/>
      <c r="H480" s="251">
        <v>30.949000000000002</v>
      </c>
      <c r="I480" s="252"/>
      <c r="J480" s="247"/>
      <c r="K480" s="247"/>
      <c r="L480" s="253"/>
      <c r="M480" s="254"/>
      <c r="N480" s="255"/>
      <c r="O480" s="255"/>
      <c r="P480" s="255"/>
      <c r="Q480" s="255"/>
      <c r="R480" s="255"/>
      <c r="S480" s="255"/>
      <c r="T480" s="256"/>
      <c r="AT480" s="257" t="s">
        <v>249</v>
      </c>
      <c r="AU480" s="257" t="s">
        <v>88</v>
      </c>
      <c r="AV480" s="12" t="s">
        <v>88</v>
      </c>
      <c r="AW480" s="12" t="s">
        <v>31</v>
      </c>
      <c r="AX480" s="12" t="s">
        <v>75</v>
      </c>
      <c r="AY480" s="257" t="s">
        <v>241</v>
      </c>
    </row>
    <row r="481" s="12" customFormat="1">
      <c r="B481" s="246"/>
      <c r="C481" s="247"/>
      <c r="D481" s="248" t="s">
        <v>249</v>
      </c>
      <c r="E481" s="249" t="s">
        <v>1</v>
      </c>
      <c r="F481" s="250" t="s">
        <v>678</v>
      </c>
      <c r="G481" s="247"/>
      <c r="H481" s="251">
        <v>4.3460000000000001</v>
      </c>
      <c r="I481" s="252"/>
      <c r="J481" s="247"/>
      <c r="K481" s="247"/>
      <c r="L481" s="253"/>
      <c r="M481" s="254"/>
      <c r="N481" s="255"/>
      <c r="O481" s="255"/>
      <c r="P481" s="255"/>
      <c r="Q481" s="255"/>
      <c r="R481" s="255"/>
      <c r="S481" s="255"/>
      <c r="T481" s="256"/>
      <c r="AT481" s="257" t="s">
        <v>249</v>
      </c>
      <c r="AU481" s="257" t="s">
        <v>88</v>
      </c>
      <c r="AV481" s="12" t="s">
        <v>88</v>
      </c>
      <c r="AW481" s="12" t="s">
        <v>31</v>
      </c>
      <c r="AX481" s="12" t="s">
        <v>75</v>
      </c>
      <c r="AY481" s="257" t="s">
        <v>241</v>
      </c>
    </row>
    <row r="482" s="14" customFormat="1">
      <c r="B482" s="269"/>
      <c r="C482" s="270"/>
      <c r="D482" s="248" t="s">
        <v>249</v>
      </c>
      <c r="E482" s="271" t="s">
        <v>1</v>
      </c>
      <c r="F482" s="272" t="s">
        <v>441</v>
      </c>
      <c r="G482" s="270"/>
      <c r="H482" s="271" t="s">
        <v>1</v>
      </c>
      <c r="I482" s="273"/>
      <c r="J482" s="270"/>
      <c r="K482" s="270"/>
      <c r="L482" s="274"/>
      <c r="M482" s="275"/>
      <c r="N482" s="276"/>
      <c r="O482" s="276"/>
      <c r="P482" s="276"/>
      <c r="Q482" s="276"/>
      <c r="R482" s="276"/>
      <c r="S482" s="276"/>
      <c r="T482" s="277"/>
      <c r="AT482" s="278" t="s">
        <v>249</v>
      </c>
      <c r="AU482" s="278" t="s">
        <v>88</v>
      </c>
      <c r="AV482" s="14" t="s">
        <v>82</v>
      </c>
      <c r="AW482" s="14" t="s">
        <v>31</v>
      </c>
      <c r="AX482" s="14" t="s">
        <v>75</v>
      </c>
      <c r="AY482" s="278" t="s">
        <v>241</v>
      </c>
    </row>
    <row r="483" s="12" customFormat="1">
      <c r="B483" s="246"/>
      <c r="C483" s="247"/>
      <c r="D483" s="248" t="s">
        <v>249</v>
      </c>
      <c r="E483" s="249" t="s">
        <v>1</v>
      </c>
      <c r="F483" s="250" t="s">
        <v>679</v>
      </c>
      <c r="G483" s="247"/>
      <c r="H483" s="251">
        <v>17.568000000000001</v>
      </c>
      <c r="I483" s="252"/>
      <c r="J483" s="247"/>
      <c r="K483" s="247"/>
      <c r="L483" s="253"/>
      <c r="M483" s="254"/>
      <c r="N483" s="255"/>
      <c r="O483" s="255"/>
      <c r="P483" s="255"/>
      <c r="Q483" s="255"/>
      <c r="R483" s="255"/>
      <c r="S483" s="255"/>
      <c r="T483" s="256"/>
      <c r="AT483" s="257" t="s">
        <v>249</v>
      </c>
      <c r="AU483" s="257" t="s">
        <v>88</v>
      </c>
      <c r="AV483" s="12" t="s">
        <v>88</v>
      </c>
      <c r="AW483" s="12" t="s">
        <v>31</v>
      </c>
      <c r="AX483" s="12" t="s">
        <v>75</v>
      </c>
      <c r="AY483" s="257" t="s">
        <v>241</v>
      </c>
    </row>
    <row r="484" s="12" customFormat="1">
      <c r="B484" s="246"/>
      <c r="C484" s="247"/>
      <c r="D484" s="248" t="s">
        <v>249</v>
      </c>
      <c r="E484" s="249" t="s">
        <v>1</v>
      </c>
      <c r="F484" s="250" t="s">
        <v>680</v>
      </c>
      <c r="G484" s="247"/>
      <c r="H484" s="251">
        <v>3.6000000000000001</v>
      </c>
      <c r="I484" s="252"/>
      <c r="J484" s="247"/>
      <c r="K484" s="247"/>
      <c r="L484" s="253"/>
      <c r="M484" s="254"/>
      <c r="N484" s="255"/>
      <c r="O484" s="255"/>
      <c r="P484" s="255"/>
      <c r="Q484" s="255"/>
      <c r="R484" s="255"/>
      <c r="S484" s="255"/>
      <c r="T484" s="256"/>
      <c r="AT484" s="257" t="s">
        <v>249</v>
      </c>
      <c r="AU484" s="257" t="s">
        <v>88</v>
      </c>
      <c r="AV484" s="12" t="s">
        <v>88</v>
      </c>
      <c r="AW484" s="12" t="s">
        <v>31</v>
      </c>
      <c r="AX484" s="12" t="s">
        <v>75</v>
      </c>
      <c r="AY484" s="257" t="s">
        <v>241</v>
      </c>
    </row>
    <row r="485" s="12" customFormat="1">
      <c r="B485" s="246"/>
      <c r="C485" s="247"/>
      <c r="D485" s="248" t="s">
        <v>249</v>
      </c>
      <c r="E485" s="249" t="s">
        <v>1</v>
      </c>
      <c r="F485" s="250" t="s">
        <v>681</v>
      </c>
      <c r="G485" s="247"/>
      <c r="H485" s="251">
        <v>0.32000000000000001</v>
      </c>
      <c r="I485" s="252"/>
      <c r="J485" s="247"/>
      <c r="K485" s="247"/>
      <c r="L485" s="253"/>
      <c r="M485" s="254"/>
      <c r="N485" s="255"/>
      <c r="O485" s="255"/>
      <c r="P485" s="255"/>
      <c r="Q485" s="255"/>
      <c r="R485" s="255"/>
      <c r="S485" s="255"/>
      <c r="T485" s="256"/>
      <c r="AT485" s="257" t="s">
        <v>249</v>
      </c>
      <c r="AU485" s="257" t="s">
        <v>88</v>
      </c>
      <c r="AV485" s="12" t="s">
        <v>88</v>
      </c>
      <c r="AW485" s="12" t="s">
        <v>31</v>
      </c>
      <c r="AX485" s="12" t="s">
        <v>75</v>
      </c>
      <c r="AY485" s="257" t="s">
        <v>241</v>
      </c>
    </row>
    <row r="486" s="14" customFormat="1">
      <c r="B486" s="269"/>
      <c r="C486" s="270"/>
      <c r="D486" s="248" t="s">
        <v>249</v>
      </c>
      <c r="E486" s="271" t="s">
        <v>1</v>
      </c>
      <c r="F486" s="272" t="s">
        <v>653</v>
      </c>
      <c r="G486" s="270"/>
      <c r="H486" s="271" t="s">
        <v>1</v>
      </c>
      <c r="I486" s="273"/>
      <c r="J486" s="270"/>
      <c r="K486" s="270"/>
      <c r="L486" s="274"/>
      <c r="M486" s="275"/>
      <c r="N486" s="276"/>
      <c r="O486" s="276"/>
      <c r="P486" s="276"/>
      <c r="Q486" s="276"/>
      <c r="R486" s="276"/>
      <c r="S486" s="276"/>
      <c r="T486" s="277"/>
      <c r="AT486" s="278" t="s">
        <v>249</v>
      </c>
      <c r="AU486" s="278" t="s">
        <v>88</v>
      </c>
      <c r="AV486" s="14" t="s">
        <v>82</v>
      </c>
      <c r="AW486" s="14" t="s">
        <v>31</v>
      </c>
      <c r="AX486" s="14" t="s">
        <v>75</v>
      </c>
      <c r="AY486" s="278" t="s">
        <v>241</v>
      </c>
    </row>
    <row r="487" s="12" customFormat="1">
      <c r="B487" s="246"/>
      <c r="C487" s="247"/>
      <c r="D487" s="248" t="s">
        <v>249</v>
      </c>
      <c r="E487" s="249" t="s">
        <v>1</v>
      </c>
      <c r="F487" s="250" t="s">
        <v>682</v>
      </c>
      <c r="G487" s="247"/>
      <c r="H487" s="251">
        <v>121.098</v>
      </c>
      <c r="I487" s="252"/>
      <c r="J487" s="247"/>
      <c r="K487" s="247"/>
      <c r="L487" s="253"/>
      <c r="M487" s="254"/>
      <c r="N487" s="255"/>
      <c r="O487" s="255"/>
      <c r="P487" s="255"/>
      <c r="Q487" s="255"/>
      <c r="R487" s="255"/>
      <c r="S487" s="255"/>
      <c r="T487" s="256"/>
      <c r="AT487" s="257" t="s">
        <v>249</v>
      </c>
      <c r="AU487" s="257" t="s">
        <v>88</v>
      </c>
      <c r="AV487" s="12" t="s">
        <v>88</v>
      </c>
      <c r="AW487" s="12" t="s">
        <v>31</v>
      </c>
      <c r="AX487" s="12" t="s">
        <v>75</v>
      </c>
      <c r="AY487" s="257" t="s">
        <v>241</v>
      </c>
    </row>
    <row r="488" s="12" customFormat="1">
      <c r="B488" s="246"/>
      <c r="C488" s="247"/>
      <c r="D488" s="248" t="s">
        <v>249</v>
      </c>
      <c r="E488" s="249" t="s">
        <v>1</v>
      </c>
      <c r="F488" s="250" t="s">
        <v>683</v>
      </c>
      <c r="G488" s="247"/>
      <c r="H488" s="251">
        <v>43.781999999999996</v>
      </c>
      <c r="I488" s="252"/>
      <c r="J488" s="247"/>
      <c r="K488" s="247"/>
      <c r="L488" s="253"/>
      <c r="M488" s="254"/>
      <c r="N488" s="255"/>
      <c r="O488" s="255"/>
      <c r="P488" s="255"/>
      <c r="Q488" s="255"/>
      <c r="R488" s="255"/>
      <c r="S488" s="255"/>
      <c r="T488" s="256"/>
      <c r="AT488" s="257" t="s">
        <v>249</v>
      </c>
      <c r="AU488" s="257" t="s">
        <v>88</v>
      </c>
      <c r="AV488" s="12" t="s">
        <v>88</v>
      </c>
      <c r="AW488" s="12" t="s">
        <v>31</v>
      </c>
      <c r="AX488" s="12" t="s">
        <v>75</v>
      </c>
      <c r="AY488" s="257" t="s">
        <v>241</v>
      </c>
    </row>
    <row r="489" s="13" customFormat="1">
      <c r="B489" s="258"/>
      <c r="C489" s="259"/>
      <c r="D489" s="248" t="s">
        <v>249</v>
      </c>
      <c r="E489" s="260" t="s">
        <v>1</v>
      </c>
      <c r="F489" s="261" t="s">
        <v>251</v>
      </c>
      <c r="G489" s="259"/>
      <c r="H489" s="262">
        <v>248.49100000000001</v>
      </c>
      <c r="I489" s="263"/>
      <c r="J489" s="259"/>
      <c r="K489" s="259"/>
      <c r="L489" s="264"/>
      <c r="M489" s="265"/>
      <c r="N489" s="266"/>
      <c r="O489" s="266"/>
      <c r="P489" s="266"/>
      <c r="Q489" s="266"/>
      <c r="R489" s="266"/>
      <c r="S489" s="266"/>
      <c r="T489" s="267"/>
      <c r="AT489" s="268" t="s">
        <v>249</v>
      </c>
      <c r="AU489" s="268" t="s">
        <v>88</v>
      </c>
      <c r="AV489" s="13" t="s">
        <v>247</v>
      </c>
      <c r="AW489" s="13" t="s">
        <v>31</v>
      </c>
      <c r="AX489" s="13" t="s">
        <v>82</v>
      </c>
      <c r="AY489" s="268" t="s">
        <v>241</v>
      </c>
    </row>
    <row r="490" s="1" customFormat="1" ht="24" customHeight="1">
      <c r="B490" s="37"/>
      <c r="C490" s="233" t="s">
        <v>688</v>
      </c>
      <c r="D490" s="233" t="s">
        <v>243</v>
      </c>
      <c r="E490" s="234" t="s">
        <v>689</v>
      </c>
      <c r="F490" s="235" t="s">
        <v>690</v>
      </c>
      <c r="G490" s="236" t="s">
        <v>139</v>
      </c>
      <c r="H490" s="237">
        <v>22.576000000000001</v>
      </c>
      <c r="I490" s="238"/>
      <c r="J490" s="239">
        <f>ROUND(I490*H490,2)</f>
        <v>0</v>
      </c>
      <c r="K490" s="235" t="s">
        <v>246</v>
      </c>
      <c r="L490" s="42"/>
      <c r="M490" s="240" t="s">
        <v>1</v>
      </c>
      <c r="N490" s="241" t="s">
        <v>41</v>
      </c>
      <c r="O490" s="85"/>
      <c r="P490" s="242">
        <f>O490*H490</f>
        <v>0</v>
      </c>
      <c r="Q490" s="242">
        <v>0.00040000000000000002</v>
      </c>
      <c r="R490" s="242">
        <f>Q490*H490</f>
        <v>0.0090304000000000009</v>
      </c>
      <c r="S490" s="242">
        <v>0</v>
      </c>
      <c r="T490" s="243">
        <f>S490*H490</f>
        <v>0</v>
      </c>
      <c r="AR490" s="244" t="s">
        <v>247</v>
      </c>
      <c r="AT490" s="244" t="s">
        <v>243</v>
      </c>
      <c r="AU490" s="244" t="s">
        <v>88</v>
      </c>
      <c r="AY490" s="16" t="s">
        <v>241</v>
      </c>
      <c r="BE490" s="245">
        <f>IF(N490="základná",J490,0)</f>
        <v>0</v>
      </c>
      <c r="BF490" s="245">
        <f>IF(N490="znížená",J490,0)</f>
        <v>0</v>
      </c>
      <c r="BG490" s="245">
        <f>IF(N490="zákl. prenesená",J490,0)</f>
        <v>0</v>
      </c>
      <c r="BH490" s="245">
        <f>IF(N490="zníž. prenesená",J490,0)</f>
        <v>0</v>
      </c>
      <c r="BI490" s="245">
        <f>IF(N490="nulová",J490,0)</f>
        <v>0</v>
      </c>
      <c r="BJ490" s="16" t="s">
        <v>88</v>
      </c>
      <c r="BK490" s="245">
        <f>ROUND(I490*H490,2)</f>
        <v>0</v>
      </c>
      <c r="BL490" s="16" t="s">
        <v>247</v>
      </c>
      <c r="BM490" s="244" t="s">
        <v>691</v>
      </c>
    </row>
    <row r="491" s="12" customFormat="1">
      <c r="B491" s="246"/>
      <c r="C491" s="247"/>
      <c r="D491" s="248" t="s">
        <v>249</v>
      </c>
      <c r="E491" s="249" t="s">
        <v>1</v>
      </c>
      <c r="F491" s="250" t="s">
        <v>692</v>
      </c>
      <c r="G491" s="247"/>
      <c r="H491" s="251">
        <v>22.576000000000001</v>
      </c>
      <c r="I491" s="252"/>
      <c r="J491" s="247"/>
      <c r="K491" s="247"/>
      <c r="L491" s="253"/>
      <c r="M491" s="254"/>
      <c r="N491" s="255"/>
      <c r="O491" s="255"/>
      <c r="P491" s="255"/>
      <c r="Q491" s="255"/>
      <c r="R491" s="255"/>
      <c r="S491" s="255"/>
      <c r="T491" s="256"/>
      <c r="AT491" s="257" t="s">
        <v>249</v>
      </c>
      <c r="AU491" s="257" t="s">
        <v>88</v>
      </c>
      <c r="AV491" s="12" t="s">
        <v>88</v>
      </c>
      <c r="AW491" s="12" t="s">
        <v>31</v>
      </c>
      <c r="AX491" s="12" t="s">
        <v>75</v>
      </c>
      <c r="AY491" s="257" t="s">
        <v>241</v>
      </c>
    </row>
    <row r="492" s="13" customFormat="1">
      <c r="B492" s="258"/>
      <c r="C492" s="259"/>
      <c r="D492" s="248" t="s">
        <v>249</v>
      </c>
      <c r="E492" s="260" t="s">
        <v>1</v>
      </c>
      <c r="F492" s="261" t="s">
        <v>251</v>
      </c>
      <c r="G492" s="259"/>
      <c r="H492" s="262">
        <v>22.576000000000001</v>
      </c>
      <c r="I492" s="263"/>
      <c r="J492" s="259"/>
      <c r="K492" s="259"/>
      <c r="L492" s="264"/>
      <c r="M492" s="265"/>
      <c r="N492" s="266"/>
      <c r="O492" s="266"/>
      <c r="P492" s="266"/>
      <c r="Q492" s="266"/>
      <c r="R492" s="266"/>
      <c r="S492" s="266"/>
      <c r="T492" s="267"/>
      <c r="AT492" s="268" t="s">
        <v>249</v>
      </c>
      <c r="AU492" s="268" t="s">
        <v>88</v>
      </c>
      <c r="AV492" s="13" t="s">
        <v>247</v>
      </c>
      <c r="AW492" s="13" t="s">
        <v>31</v>
      </c>
      <c r="AX492" s="13" t="s">
        <v>82</v>
      </c>
      <c r="AY492" s="268" t="s">
        <v>241</v>
      </c>
    </row>
    <row r="493" s="1" customFormat="1" ht="24" customHeight="1">
      <c r="B493" s="37"/>
      <c r="C493" s="233" t="s">
        <v>693</v>
      </c>
      <c r="D493" s="233" t="s">
        <v>243</v>
      </c>
      <c r="E493" s="234" t="s">
        <v>694</v>
      </c>
      <c r="F493" s="235" t="s">
        <v>695</v>
      </c>
      <c r="G493" s="236" t="s">
        <v>139</v>
      </c>
      <c r="H493" s="237">
        <v>248.49100000000001</v>
      </c>
      <c r="I493" s="238"/>
      <c r="J493" s="239">
        <f>ROUND(I493*H493,2)</f>
        <v>0</v>
      </c>
      <c r="K493" s="235" t="s">
        <v>246</v>
      </c>
      <c r="L493" s="42"/>
      <c r="M493" s="240" t="s">
        <v>1</v>
      </c>
      <c r="N493" s="241" t="s">
        <v>41</v>
      </c>
      <c r="O493" s="85"/>
      <c r="P493" s="242">
        <f>O493*H493</f>
        <v>0</v>
      </c>
      <c r="Q493" s="242">
        <v>0.00415</v>
      </c>
      <c r="R493" s="242">
        <f>Q493*H493</f>
        <v>1.03123765</v>
      </c>
      <c r="S493" s="242">
        <v>0</v>
      </c>
      <c r="T493" s="243">
        <f>S493*H493</f>
        <v>0</v>
      </c>
      <c r="AR493" s="244" t="s">
        <v>247</v>
      </c>
      <c r="AT493" s="244" t="s">
        <v>243</v>
      </c>
      <c r="AU493" s="244" t="s">
        <v>88</v>
      </c>
      <c r="AY493" s="16" t="s">
        <v>241</v>
      </c>
      <c r="BE493" s="245">
        <f>IF(N493="základná",J493,0)</f>
        <v>0</v>
      </c>
      <c r="BF493" s="245">
        <f>IF(N493="znížená",J493,0)</f>
        <v>0</v>
      </c>
      <c r="BG493" s="245">
        <f>IF(N493="zákl. prenesená",J493,0)</f>
        <v>0</v>
      </c>
      <c r="BH493" s="245">
        <f>IF(N493="zníž. prenesená",J493,0)</f>
        <v>0</v>
      </c>
      <c r="BI493" s="245">
        <f>IF(N493="nulová",J493,0)</f>
        <v>0</v>
      </c>
      <c r="BJ493" s="16" t="s">
        <v>88</v>
      </c>
      <c r="BK493" s="245">
        <f>ROUND(I493*H493,2)</f>
        <v>0</v>
      </c>
      <c r="BL493" s="16" t="s">
        <v>247</v>
      </c>
      <c r="BM493" s="244" t="s">
        <v>696</v>
      </c>
    </row>
    <row r="494" s="14" customFormat="1">
      <c r="B494" s="269"/>
      <c r="C494" s="270"/>
      <c r="D494" s="248" t="s">
        <v>249</v>
      </c>
      <c r="E494" s="271" t="s">
        <v>1</v>
      </c>
      <c r="F494" s="272" t="s">
        <v>671</v>
      </c>
      <c r="G494" s="270"/>
      <c r="H494" s="271" t="s">
        <v>1</v>
      </c>
      <c r="I494" s="273"/>
      <c r="J494" s="270"/>
      <c r="K494" s="270"/>
      <c r="L494" s="274"/>
      <c r="M494" s="275"/>
      <c r="N494" s="276"/>
      <c r="O494" s="276"/>
      <c r="P494" s="276"/>
      <c r="Q494" s="276"/>
      <c r="R494" s="276"/>
      <c r="S494" s="276"/>
      <c r="T494" s="277"/>
      <c r="AT494" s="278" t="s">
        <v>249</v>
      </c>
      <c r="AU494" s="278" t="s">
        <v>88</v>
      </c>
      <c r="AV494" s="14" t="s">
        <v>82</v>
      </c>
      <c r="AW494" s="14" t="s">
        <v>31</v>
      </c>
      <c r="AX494" s="14" t="s">
        <v>75</v>
      </c>
      <c r="AY494" s="278" t="s">
        <v>241</v>
      </c>
    </row>
    <row r="495" s="12" customFormat="1">
      <c r="B495" s="246"/>
      <c r="C495" s="247"/>
      <c r="D495" s="248" t="s">
        <v>249</v>
      </c>
      <c r="E495" s="249" t="s">
        <v>1</v>
      </c>
      <c r="F495" s="250" t="s">
        <v>672</v>
      </c>
      <c r="G495" s="247"/>
      <c r="H495" s="251">
        <v>2.52</v>
      </c>
      <c r="I495" s="252"/>
      <c r="J495" s="247"/>
      <c r="K495" s="247"/>
      <c r="L495" s="253"/>
      <c r="M495" s="254"/>
      <c r="N495" s="255"/>
      <c r="O495" s="255"/>
      <c r="P495" s="255"/>
      <c r="Q495" s="255"/>
      <c r="R495" s="255"/>
      <c r="S495" s="255"/>
      <c r="T495" s="256"/>
      <c r="AT495" s="257" t="s">
        <v>249</v>
      </c>
      <c r="AU495" s="257" t="s">
        <v>88</v>
      </c>
      <c r="AV495" s="12" t="s">
        <v>88</v>
      </c>
      <c r="AW495" s="12" t="s">
        <v>31</v>
      </c>
      <c r="AX495" s="12" t="s">
        <v>75</v>
      </c>
      <c r="AY495" s="257" t="s">
        <v>241</v>
      </c>
    </row>
    <row r="496" s="12" customFormat="1">
      <c r="B496" s="246"/>
      <c r="C496" s="247"/>
      <c r="D496" s="248" t="s">
        <v>249</v>
      </c>
      <c r="E496" s="249" t="s">
        <v>1</v>
      </c>
      <c r="F496" s="250" t="s">
        <v>673</v>
      </c>
      <c r="G496" s="247"/>
      <c r="H496" s="251">
        <v>1.276</v>
      </c>
      <c r="I496" s="252"/>
      <c r="J496" s="247"/>
      <c r="K496" s="247"/>
      <c r="L496" s="253"/>
      <c r="M496" s="254"/>
      <c r="N496" s="255"/>
      <c r="O496" s="255"/>
      <c r="P496" s="255"/>
      <c r="Q496" s="255"/>
      <c r="R496" s="255"/>
      <c r="S496" s="255"/>
      <c r="T496" s="256"/>
      <c r="AT496" s="257" t="s">
        <v>249</v>
      </c>
      <c r="AU496" s="257" t="s">
        <v>88</v>
      </c>
      <c r="AV496" s="12" t="s">
        <v>88</v>
      </c>
      <c r="AW496" s="12" t="s">
        <v>31</v>
      </c>
      <c r="AX496" s="12" t="s">
        <v>75</v>
      </c>
      <c r="AY496" s="257" t="s">
        <v>241</v>
      </c>
    </row>
    <row r="497" s="12" customFormat="1">
      <c r="B497" s="246"/>
      <c r="C497" s="247"/>
      <c r="D497" s="248" t="s">
        <v>249</v>
      </c>
      <c r="E497" s="249" t="s">
        <v>1</v>
      </c>
      <c r="F497" s="250" t="s">
        <v>674</v>
      </c>
      <c r="G497" s="247"/>
      <c r="H497" s="251">
        <v>7.6879999999999997</v>
      </c>
      <c r="I497" s="252"/>
      <c r="J497" s="247"/>
      <c r="K497" s="247"/>
      <c r="L497" s="253"/>
      <c r="M497" s="254"/>
      <c r="N497" s="255"/>
      <c r="O497" s="255"/>
      <c r="P497" s="255"/>
      <c r="Q497" s="255"/>
      <c r="R497" s="255"/>
      <c r="S497" s="255"/>
      <c r="T497" s="256"/>
      <c r="AT497" s="257" t="s">
        <v>249</v>
      </c>
      <c r="AU497" s="257" t="s">
        <v>88</v>
      </c>
      <c r="AV497" s="12" t="s">
        <v>88</v>
      </c>
      <c r="AW497" s="12" t="s">
        <v>31</v>
      </c>
      <c r="AX497" s="12" t="s">
        <v>75</v>
      </c>
      <c r="AY497" s="257" t="s">
        <v>241</v>
      </c>
    </row>
    <row r="498" s="14" customFormat="1">
      <c r="B498" s="269"/>
      <c r="C498" s="270"/>
      <c r="D498" s="248" t="s">
        <v>249</v>
      </c>
      <c r="E498" s="271" t="s">
        <v>1</v>
      </c>
      <c r="F498" s="272" t="s">
        <v>675</v>
      </c>
      <c r="G498" s="270"/>
      <c r="H498" s="271" t="s">
        <v>1</v>
      </c>
      <c r="I498" s="273"/>
      <c r="J498" s="270"/>
      <c r="K498" s="270"/>
      <c r="L498" s="274"/>
      <c r="M498" s="275"/>
      <c r="N498" s="276"/>
      <c r="O498" s="276"/>
      <c r="P498" s="276"/>
      <c r="Q498" s="276"/>
      <c r="R498" s="276"/>
      <c r="S498" s="276"/>
      <c r="T498" s="277"/>
      <c r="AT498" s="278" t="s">
        <v>249</v>
      </c>
      <c r="AU498" s="278" t="s">
        <v>88</v>
      </c>
      <c r="AV498" s="14" t="s">
        <v>82</v>
      </c>
      <c r="AW498" s="14" t="s">
        <v>31</v>
      </c>
      <c r="AX498" s="14" t="s">
        <v>75</v>
      </c>
      <c r="AY498" s="278" t="s">
        <v>241</v>
      </c>
    </row>
    <row r="499" s="12" customFormat="1">
      <c r="B499" s="246"/>
      <c r="C499" s="247"/>
      <c r="D499" s="248" t="s">
        <v>249</v>
      </c>
      <c r="E499" s="249" t="s">
        <v>1</v>
      </c>
      <c r="F499" s="250" t="s">
        <v>676</v>
      </c>
      <c r="G499" s="247"/>
      <c r="H499" s="251">
        <v>15.343999999999999</v>
      </c>
      <c r="I499" s="252"/>
      <c r="J499" s="247"/>
      <c r="K499" s="247"/>
      <c r="L499" s="253"/>
      <c r="M499" s="254"/>
      <c r="N499" s="255"/>
      <c r="O499" s="255"/>
      <c r="P499" s="255"/>
      <c r="Q499" s="255"/>
      <c r="R499" s="255"/>
      <c r="S499" s="255"/>
      <c r="T499" s="256"/>
      <c r="AT499" s="257" t="s">
        <v>249</v>
      </c>
      <c r="AU499" s="257" t="s">
        <v>88</v>
      </c>
      <c r="AV499" s="12" t="s">
        <v>88</v>
      </c>
      <c r="AW499" s="12" t="s">
        <v>31</v>
      </c>
      <c r="AX499" s="12" t="s">
        <v>75</v>
      </c>
      <c r="AY499" s="257" t="s">
        <v>241</v>
      </c>
    </row>
    <row r="500" s="12" customFormat="1">
      <c r="B500" s="246"/>
      <c r="C500" s="247"/>
      <c r="D500" s="248" t="s">
        <v>249</v>
      </c>
      <c r="E500" s="249" t="s">
        <v>1</v>
      </c>
      <c r="F500" s="250" t="s">
        <v>677</v>
      </c>
      <c r="G500" s="247"/>
      <c r="H500" s="251">
        <v>30.949000000000002</v>
      </c>
      <c r="I500" s="252"/>
      <c r="J500" s="247"/>
      <c r="K500" s="247"/>
      <c r="L500" s="253"/>
      <c r="M500" s="254"/>
      <c r="N500" s="255"/>
      <c r="O500" s="255"/>
      <c r="P500" s="255"/>
      <c r="Q500" s="255"/>
      <c r="R500" s="255"/>
      <c r="S500" s="255"/>
      <c r="T500" s="256"/>
      <c r="AT500" s="257" t="s">
        <v>249</v>
      </c>
      <c r="AU500" s="257" t="s">
        <v>88</v>
      </c>
      <c r="AV500" s="12" t="s">
        <v>88</v>
      </c>
      <c r="AW500" s="12" t="s">
        <v>31</v>
      </c>
      <c r="AX500" s="12" t="s">
        <v>75</v>
      </c>
      <c r="AY500" s="257" t="s">
        <v>241</v>
      </c>
    </row>
    <row r="501" s="12" customFormat="1">
      <c r="B501" s="246"/>
      <c r="C501" s="247"/>
      <c r="D501" s="248" t="s">
        <v>249</v>
      </c>
      <c r="E501" s="249" t="s">
        <v>1</v>
      </c>
      <c r="F501" s="250" t="s">
        <v>678</v>
      </c>
      <c r="G501" s="247"/>
      <c r="H501" s="251">
        <v>4.3460000000000001</v>
      </c>
      <c r="I501" s="252"/>
      <c r="J501" s="247"/>
      <c r="K501" s="247"/>
      <c r="L501" s="253"/>
      <c r="M501" s="254"/>
      <c r="N501" s="255"/>
      <c r="O501" s="255"/>
      <c r="P501" s="255"/>
      <c r="Q501" s="255"/>
      <c r="R501" s="255"/>
      <c r="S501" s="255"/>
      <c r="T501" s="256"/>
      <c r="AT501" s="257" t="s">
        <v>249</v>
      </c>
      <c r="AU501" s="257" t="s">
        <v>88</v>
      </c>
      <c r="AV501" s="12" t="s">
        <v>88</v>
      </c>
      <c r="AW501" s="12" t="s">
        <v>31</v>
      </c>
      <c r="AX501" s="12" t="s">
        <v>75</v>
      </c>
      <c r="AY501" s="257" t="s">
        <v>241</v>
      </c>
    </row>
    <row r="502" s="14" customFormat="1">
      <c r="B502" s="269"/>
      <c r="C502" s="270"/>
      <c r="D502" s="248" t="s">
        <v>249</v>
      </c>
      <c r="E502" s="271" t="s">
        <v>1</v>
      </c>
      <c r="F502" s="272" t="s">
        <v>441</v>
      </c>
      <c r="G502" s="270"/>
      <c r="H502" s="271" t="s">
        <v>1</v>
      </c>
      <c r="I502" s="273"/>
      <c r="J502" s="270"/>
      <c r="K502" s="270"/>
      <c r="L502" s="274"/>
      <c r="M502" s="275"/>
      <c r="N502" s="276"/>
      <c r="O502" s="276"/>
      <c r="P502" s="276"/>
      <c r="Q502" s="276"/>
      <c r="R502" s="276"/>
      <c r="S502" s="276"/>
      <c r="T502" s="277"/>
      <c r="AT502" s="278" t="s">
        <v>249</v>
      </c>
      <c r="AU502" s="278" t="s">
        <v>88</v>
      </c>
      <c r="AV502" s="14" t="s">
        <v>82</v>
      </c>
      <c r="AW502" s="14" t="s">
        <v>31</v>
      </c>
      <c r="AX502" s="14" t="s">
        <v>75</v>
      </c>
      <c r="AY502" s="278" t="s">
        <v>241</v>
      </c>
    </row>
    <row r="503" s="12" customFormat="1">
      <c r="B503" s="246"/>
      <c r="C503" s="247"/>
      <c r="D503" s="248" t="s">
        <v>249</v>
      </c>
      <c r="E503" s="249" t="s">
        <v>1</v>
      </c>
      <c r="F503" s="250" t="s">
        <v>679</v>
      </c>
      <c r="G503" s="247"/>
      <c r="H503" s="251">
        <v>17.568000000000001</v>
      </c>
      <c r="I503" s="252"/>
      <c r="J503" s="247"/>
      <c r="K503" s="247"/>
      <c r="L503" s="253"/>
      <c r="M503" s="254"/>
      <c r="N503" s="255"/>
      <c r="O503" s="255"/>
      <c r="P503" s="255"/>
      <c r="Q503" s="255"/>
      <c r="R503" s="255"/>
      <c r="S503" s="255"/>
      <c r="T503" s="256"/>
      <c r="AT503" s="257" t="s">
        <v>249</v>
      </c>
      <c r="AU503" s="257" t="s">
        <v>88</v>
      </c>
      <c r="AV503" s="12" t="s">
        <v>88</v>
      </c>
      <c r="AW503" s="12" t="s">
        <v>31</v>
      </c>
      <c r="AX503" s="12" t="s">
        <v>75</v>
      </c>
      <c r="AY503" s="257" t="s">
        <v>241</v>
      </c>
    </row>
    <row r="504" s="12" customFormat="1">
      <c r="B504" s="246"/>
      <c r="C504" s="247"/>
      <c r="D504" s="248" t="s">
        <v>249</v>
      </c>
      <c r="E504" s="249" t="s">
        <v>1</v>
      </c>
      <c r="F504" s="250" t="s">
        <v>680</v>
      </c>
      <c r="G504" s="247"/>
      <c r="H504" s="251">
        <v>3.6000000000000001</v>
      </c>
      <c r="I504" s="252"/>
      <c r="J504" s="247"/>
      <c r="K504" s="247"/>
      <c r="L504" s="253"/>
      <c r="M504" s="254"/>
      <c r="N504" s="255"/>
      <c r="O504" s="255"/>
      <c r="P504" s="255"/>
      <c r="Q504" s="255"/>
      <c r="R504" s="255"/>
      <c r="S504" s="255"/>
      <c r="T504" s="256"/>
      <c r="AT504" s="257" t="s">
        <v>249</v>
      </c>
      <c r="AU504" s="257" t="s">
        <v>88</v>
      </c>
      <c r="AV504" s="12" t="s">
        <v>88</v>
      </c>
      <c r="AW504" s="12" t="s">
        <v>31</v>
      </c>
      <c r="AX504" s="12" t="s">
        <v>75</v>
      </c>
      <c r="AY504" s="257" t="s">
        <v>241</v>
      </c>
    </row>
    <row r="505" s="12" customFormat="1">
      <c r="B505" s="246"/>
      <c r="C505" s="247"/>
      <c r="D505" s="248" t="s">
        <v>249</v>
      </c>
      <c r="E505" s="249" t="s">
        <v>1</v>
      </c>
      <c r="F505" s="250" t="s">
        <v>681</v>
      </c>
      <c r="G505" s="247"/>
      <c r="H505" s="251">
        <v>0.32000000000000001</v>
      </c>
      <c r="I505" s="252"/>
      <c r="J505" s="247"/>
      <c r="K505" s="247"/>
      <c r="L505" s="253"/>
      <c r="M505" s="254"/>
      <c r="N505" s="255"/>
      <c r="O505" s="255"/>
      <c r="P505" s="255"/>
      <c r="Q505" s="255"/>
      <c r="R505" s="255"/>
      <c r="S505" s="255"/>
      <c r="T505" s="256"/>
      <c r="AT505" s="257" t="s">
        <v>249</v>
      </c>
      <c r="AU505" s="257" t="s">
        <v>88</v>
      </c>
      <c r="AV505" s="12" t="s">
        <v>88</v>
      </c>
      <c r="AW505" s="12" t="s">
        <v>31</v>
      </c>
      <c r="AX505" s="12" t="s">
        <v>75</v>
      </c>
      <c r="AY505" s="257" t="s">
        <v>241</v>
      </c>
    </row>
    <row r="506" s="14" customFormat="1">
      <c r="B506" s="269"/>
      <c r="C506" s="270"/>
      <c r="D506" s="248" t="s">
        <v>249</v>
      </c>
      <c r="E506" s="271" t="s">
        <v>1</v>
      </c>
      <c r="F506" s="272" t="s">
        <v>653</v>
      </c>
      <c r="G506" s="270"/>
      <c r="H506" s="271" t="s">
        <v>1</v>
      </c>
      <c r="I506" s="273"/>
      <c r="J506" s="270"/>
      <c r="K506" s="270"/>
      <c r="L506" s="274"/>
      <c r="M506" s="275"/>
      <c r="N506" s="276"/>
      <c r="O506" s="276"/>
      <c r="P506" s="276"/>
      <c r="Q506" s="276"/>
      <c r="R506" s="276"/>
      <c r="S506" s="276"/>
      <c r="T506" s="277"/>
      <c r="AT506" s="278" t="s">
        <v>249</v>
      </c>
      <c r="AU506" s="278" t="s">
        <v>88</v>
      </c>
      <c r="AV506" s="14" t="s">
        <v>82</v>
      </c>
      <c r="AW506" s="14" t="s">
        <v>31</v>
      </c>
      <c r="AX506" s="14" t="s">
        <v>75</v>
      </c>
      <c r="AY506" s="278" t="s">
        <v>241</v>
      </c>
    </row>
    <row r="507" s="12" customFormat="1">
      <c r="B507" s="246"/>
      <c r="C507" s="247"/>
      <c r="D507" s="248" t="s">
        <v>249</v>
      </c>
      <c r="E507" s="249" t="s">
        <v>1</v>
      </c>
      <c r="F507" s="250" t="s">
        <v>682</v>
      </c>
      <c r="G507" s="247"/>
      <c r="H507" s="251">
        <v>121.098</v>
      </c>
      <c r="I507" s="252"/>
      <c r="J507" s="247"/>
      <c r="K507" s="247"/>
      <c r="L507" s="253"/>
      <c r="M507" s="254"/>
      <c r="N507" s="255"/>
      <c r="O507" s="255"/>
      <c r="P507" s="255"/>
      <c r="Q507" s="255"/>
      <c r="R507" s="255"/>
      <c r="S507" s="255"/>
      <c r="T507" s="256"/>
      <c r="AT507" s="257" t="s">
        <v>249</v>
      </c>
      <c r="AU507" s="257" t="s">
        <v>88</v>
      </c>
      <c r="AV507" s="12" t="s">
        <v>88</v>
      </c>
      <c r="AW507" s="12" t="s">
        <v>31</v>
      </c>
      <c r="AX507" s="12" t="s">
        <v>75</v>
      </c>
      <c r="AY507" s="257" t="s">
        <v>241</v>
      </c>
    </row>
    <row r="508" s="12" customFormat="1">
      <c r="B508" s="246"/>
      <c r="C508" s="247"/>
      <c r="D508" s="248" t="s">
        <v>249</v>
      </c>
      <c r="E508" s="249" t="s">
        <v>1</v>
      </c>
      <c r="F508" s="250" t="s">
        <v>683</v>
      </c>
      <c r="G508" s="247"/>
      <c r="H508" s="251">
        <v>43.781999999999996</v>
      </c>
      <c r="I508" s="252"/>
      <c r="J508" s="247"/>
      <c r="K508" s="247"/>
      <c r="L508" s="253"/>
      <c r="M508" s="254"/>
      <c r="N508" s="255"/>
      <c r="O508" s="255"/>
      <c r="P508" s="255"/>
      <c r="Q508" s="255"/>
      <c r="R508" s="255"/>
      <c r="S508" s="255"/>
      <c r="T508" s="256"/>
      <c r="AT508" s="257" t="s">
        <v>249</v>
      </c>
      <c r="AU508" s="257" t="s">
        <v>88</v>
      </c>
      <c r="AV508" s="12" t="s">
        <v>88</v>
      </c>
      <c r="AW508" s="12" t="s">
        <v>31</v>
      </c>
      <c r="AX508" s="12" t="s">
        <v>75</v>
      </c>
      <c r="AY508" s="257" t="s">
        <v>241</v>
      </c>
    </row>
    <row r="509" s="13" customFormat="1">
      <c r="B509" s="258"/>
      <c r="C509" s="259"/>
      <c r="D509" s="248" t="s">
        <v>249</v>
      </c>
      <c r="E509" s="260" t="s">
        <v>1</v>
      </c>
      <c r="F509" s="261" t="s">
        <v>251</v>
      </c>
      <c r="G509" s="259"/>
      <c r="H509" s="262">
        <v>248.49100000000001</v>
      </c>
      <c r="I509" s="263"/>
      <c r="J509" s="259"/>
      <c r="K509" s="259"/>
      <c r="L509" s="264"/>
      <c r="M509" s="265"/>
      <c r="N509" s="266"/>
      <c r="O509" s="266"/>
      <c r="P509" s="266"/>
      <c r="Q509" s="266"/>
      <c r="R509" s="266"/>
      <c r="S509" s="266"/>
      <c r="T509" s="267"/>
      <c r="AT509" s="268" t="s">
        <v>249</v>
      </c>
      <c r="AU509" s="268" t="s">
        <v>88</v>
      </c>
      <c r="AV509" s="13" t="s">
        <v>247</v>
      </c>
      <c r="AW509" s="13" t="s">
        <v>31</v>
      </c>
      <c r="AX509" s="13" t="s">
        <v>82</v>
      </c>
      <c r="AY509" s="268" t="s">
        <v>241</v>
      </c>
    </row>
    <row r="510" s="1" customFormat="1" ht="24" customHeight="1">
      <c r="B510" s="37"/>
      <c r="C510" s="233" t="s">
        <v>697</v>
      </c>
      <c r="D510" s="233" t="s">
        <v>243</v>
      </c>
      <c r="E510" s="234" t="s">
        <v>698</v>
      </c>
      <c r="F510" s="235" t="s">
        <v>699</v>
      </c>
      <c r="G510" s="236" t="s">
        <v>139</v>
      </c>
      <c r="H510" s="237">
        <v>88.575999999999993</v>
      </c>
      <c r="I510" s="238"/>
      <c r="J510" s="239">
        <f>ROUND(I510*H510,2)</f>
        <v>0</v>
      </c>
      <c r="K510" s="235" t="s">
        <v>246</v>
      </c>
      <c r="L510" s="42"/>
      <c r="M510" s="240" t="s">
        <v>1</v>
      </c>
      <c r="N510" s="241" t="s">
        <v>41</v>
      </c>
      <c r="O510" s="85"/>
      <c r="P510" s="242">
        <f>O510*H510</f>
        <v>0</v>
      </c>
      <c r="Q510" s="242">
        <v>0.0028999999999999998</v>
      </c>
      <c r="R510" s="242">
        <f>Q510*H510</f>
        <v>0.25687039999999994</v>
      </c>
      <c r="S510" s="242">
        <v>0</v>
      </c>
      <c r="T510" s="243">
        <f>S510*H510</f>
        <v>0</v>
      </c>
      <c r="AR510" s="244" t="s">
        <v>247</v>
      </c>
      <c r="AT510" s="244" t="s">
        <v>243</v>
      </c>
      <c r="AU510" s="244" t="s">
        <v>88</v>
      </c>
      <c r="AY510" s="16" t="s">
        <v>241</v>
      </c>
      <c r="BE510" s="245">
        <f>IF(N510="základná",J510,0)</f>
        <v>0</v>
      </c>
      <c r="BF510" s="245">
        <f>IF(N510="znížená",J510,0)</f>
        <v>0</v>
      </c>
      <c r="BG510" s="245">
        <f>IF(N510="zákl. prenesená",J510,0)</f>
        <v>0</v>
      </c>
      <c r="BH510" s="245">
        <f>IF(N510="zníž. prenesená",J510,0)</f>
        <v>0</v>
      </c>
      <c r="BI510" s="245">
        <f>IF(N510="nulová",J510,0)</f>
        <v>0</v>
      </c>
      <c r="BJ510" s="16" t="s">
        <v>88</v>
      </c>
      <c r="BK510" s="245">
        <f>ROUND(I510*H510,2)</f>
        <v>0</v>
      </c>
      <c r="BL510" s="16" t="s">
        <v>247</v>
      </c>
      <c r="BM510" s="244" t="s">
        <v>700</v>
      </c>
    </row>
    <row r="511" s="12" customFormat="1">
      <c r="B511" s="246"/>
      <c r="C511" s="247"/>
      <c r="D511" s="248" t="s">
        <v>249</v>
      </c>
      <c r="E511" s="249" t="s">
        <v>1</v>
      </c>
      <c r="F511" s="250" t="s">
        <v>701</v>
      </c>
      <c r="G511" s="247"/>
      <c r="H511" s="251">
        <v>131.846</v>
      </c>
      <c r="I511" s="252"/>
      <c r="J511" s="247"/>
      <c r="K511" s="247"/>
      <c r="L511" s="253"/>
      <c r="M511" s="254"/>
      <c r="N511" s="255"/>
      <c r="O511" s="255"/>
      <c r="P511" s="255"/>
      <c r="Q511" s="255"/>
      <c r="R511" s="255"/>
      <c r="S511" s="255"/>
      <c r="T511" s="256"/>
      <c r="AT511" s="257" t="s">
        <v>249</v>
      </c>
      <c r="AU511" s="257" t="s">
        <v>88</v>
      </c>
      <c r="AV511" s="12" t="s">
        <v>88</v>
      </c>
      <c r="AW511" s="12" t="s">
        <v>31</v>
      </c>
      <c r="AX511" s="12" t="s">
        <v>75</v>
      </c>
      <c r="AY511" s="257" t="s">
        <v>241</v>
      </c>
    </row>
    <row r="512" s="12" customFormat="1">
      <c r="B512" s="246"/>
      <c r="C512" s="247"/>
      <c r="D512" s="248" t="s">
        <v>249</v>
      </c>
      <c r="E512" s="249" t="s">
        <v>1</v>
      </c>
      <c r="F512" s="250" t="s">
        <v>702</v>
      </c>
      <c r="G512" s="247"/>
      <c r="H512" s="251">
        <v>-25.079999999999998</v>
      </c>
      <c r="I512" s="252"/>
      <c r="J512" s="247"/>
      <c r="K512" s="247"/>
      <c r="L512" s="253"/>
      <c r="M512" s="254"/>
      <c r="N512" s="255"/>
      <c r="O512" s="255"/>
      <c r="P512" s="255"/>
      <c r="Q512" s="255"/>
      <c r="R512" s="255"/>
      <c r="S512" s="255"/>
      <c r="T512" s="256"/>
      <c r="AT512" s="257" t="s">
        <v>249</v>
      </c>
      <c r="AU512" s="257" t="s">
        <v>88</v>
      </c>
      <c r="AV512" s="12" t="s">
        <v>88</v>
      </c>
      <c r="AW512" s="12" t="s">
        <v>31</v>
      </c>
      <c r="AX512" s="12" t="s">
        <v>75</v>
      </c>
      <c r="AY512" s="257" t="s">
        <v>241</v>
      </c>
    </row>
    <row r="513" s="12" customFormat="1">
      <c r="B513" s="246"/>
      <c r="C513" s="247"/>
      <c r="D513" s="248" t="s">
        <v>249</v>
      </c>
      <c r="E513" s="249" t="s">
        <v>1</v>
      </c>
      <c r="F513" s="250" t="s">
        <v>703</v>
      </c>
      <c r="G513" s="247"/>
      <c r="H513" s="251">
        <v>-2.8050000000000002</v>
      </c>
      <c r="I513" s="252"/>
      <c r="J513" s="247"/>
      <c r="K513" s="247"/>
      <c r="L513" s="253"/>
      <c r="M513" s="254"/>
      <c r="N513" s="255"/>
      <c r="O513" s="255"/>
      <c r="P513" s="255"/>
      <c r="Q513" s="255"/>
      <c r="R513" s="255"/>
      <c r="S513" s="255"/>
      <c r="T513" s="256"/>
      <c r="AT513" s="257" t="s">
        <v>249</v>
      </c>
      <c r="AU513" s="257" t="s">
        <v>88</v>
      </c>
      <c r="AV513" s="12" t="s">
        <v>88</v>
      </c>
      <c r="AW513" s="12" t="s">
        <v>31</v>
      </c>
      <c r="AX513" s="12" t="s">
        <v>75</v>
      </c>
      <c r="AY513" s="257" t="s">
        <v>241</v>
      </c>
    </row>
    <row r="514" s="12" customFormat="1">
      <c r="B514" s="246"/>
      <c r="C514" s="247"/>
      <c r="D514" s="248" t="s">
        <v>249</v>
      </c>
      <c r="E514" s="249" t="s">
        <v>1</v>
      </c>
      <c r="F514" s="250" t="s">
        <v>704</v>
      </c>
      <c r="G514" s="247"/>
      <c r="H514" s="251">
        <v>-13.404</v>
      </c>
      <c r="I514" s="252"/>
      <c r="J514" s="247"/>
      <c r="K514" s="247"/>
      <c r="L514" s="253"/>
      <c r="M514" s="254"/>
      <c r="N514" s="255"/>
      <c r="O514" s="255"/>
      <c r="P514" s="255"/>
      <c r="Q514" s="255"/>
      <c r="R514" s="255"/>
      <c r="S514" s="255"/>
      <c r="T514" s="256"/>
      <c r="AT514" s="257" t="s">
        <v>249</v>
      </c>
      <c r="AU514" s="257" t="s">
        <v>88</v>
      </c>
      <c r="AV514" s="12" t="s">
        <v>88</v>
      </c>
      <c r="AW514" s="12" t="s">
        <v>31</v>
      </c>
      <c r="AX514" s="12" t="s">
        <v>75</v>
      </c>
      <c r="AY514" s="257" t="s">
        <v>241</v>
      </c>
    </row>
    <row r="515" s="12" customFormat="1">
      <c r="B515" s="246"/>
      <c r="C515" s="247"/>
      <c r="D515" s="248" t="s">
        <v>249</v>
      </c>
      <c r="E515" s="249" t="s">
        <v>1</v>
      </c>
      <c r="F515" s="250" t="s">
        <v>705</v>
      </c>
      <c r="G515" s="247"/>
      <c r="H515" s="251">
        <v>-1.9810000000000001</v>
      </c>
      <c r="I515" s="252"/>
      <c r="J515" s="247"/>
      <c r="K515" s="247"/>
      <c r="L515" s="253"/>
      <c r="M515" s="254"/>
      <c r="N515" s="255"/>
      <c r="O515" s="255"/>
      <c r="P515" s="255"/>
      <c r="Q515" s="255"/>
      <c r="R515" s="255"/>
      <c r="S515" s="255"/>
      <c r="T515" s="256"/>
      <c r="AT515" s="257" t="s">
        <v>249</v>
      </c>
      <c r="AU515" s="257" t="s">
        <v>88</v>
      </c>
      <c r="AV515" s="12" t="s">
        <v>88</v>
      </c>
      <c r="AW515" s="12" t="s">
        <v>31</v>
      </c>
      <c r="AX515" s="12" t="s">
        <v>75</v>
      </c>
      <c r="AY515" s="257" t="s">
        <v>241</v>
      </c>
    </row>
    <row r="516" s="13" customFormat="1">
      <c r="B516" s="258"/>
      <c r="C516" s="259"/>
      <c r="D516" s="248" t="s">
        <v>249</v>
      </c>
      <c r="E516" s="260" t="s">
        <v>1</v>
      </c>
      <c r="F516" s="261" t="s">
        <v>251</v>
      </c>
      <c r="G516" s="259"/>
      <c r="H516" s="262">
        <v>88.575999999999993</v>
      </c>
      <c r="I516" s="263"/>
      <c r="J516" s="259"/>
      <c r="K516" s="259"/>
      <c r="L516" s="264"/>
      <c r="M516" s="265"/>
      <c r="N516" s="266"/>
      <c r="O516" s="266"/>
      <c r="P516" s="266"/>
      <c r="Q516" s="266"/>
      <c r="R516" s="266"/>
      <c r="S516" s="266"/>
      <c r="T516" s="267"/>
      <c r="AT516" s="268" t="s">
        <v>249</v>
      </c>
      <c r="AU516" s="268" t="s">
        <v>88</v>
      </c>
      <c r="AV516" s="13" t="s">
        <v>247</v>
      </c>
      <c r="AW516" s="13" t="s">
        <v>31</v>
      </c>
      <c r="AX516" s="13" t="s">
        <v>82</v>
      </c>
      <c r="AY516" s="268" t="s">
        <v>241</v>
      </c>
    </row>
    <row r="517" s="1" customFormat="1" ht="24" customHeight="1">
      <c r="B517" s="37"/>
      <c r="C517" s="233" t="s">
        <v>706</v>
      </c>
      <c r="D517" s="233" t="s">
        <v>243</v>
      </c>
      <c r="E517" s="234" t="s">
        <v>707</v>
      </c>
      <c r="F517" s="235" t="s">
        <v>708</v>
      </c>
      <c r="G517" s="236" t="s">
        <v>139</v>
      </c>
      <c r="H517" s="237">
        <v>103.961</v>
      </c>
      <c r="I517" s="238"/>
      <c r="J517" s="239">
        <f>ROUND(I517*H517,2)</f>
        <v>0</v>
      </c>
      <c r="K517" s="235" t="s">
        <v>246</v>
      </c>
      <c r="L517" s="42"/>
      <c r="M517" s="240" t="s">
        <v>1</v>
      </c>
      <c r="N517" s="241" t="s">
        <v>41</v>
      </c>
      <c r="O517" s="85"/>
      <c r="P517" s="242">
        <f>O517*H517</f>
        <v>0</v>
      </c>
      <c r="Q517" s="242">
        <v>0.00415</v>
      </c>
      <c r="R517" s="242">
        <f>Q517*H517</f>
        <v>0.43143815000000002</v>
      </c>
      <c r="S517" s="242">
        <v>0</v>
      </c>
      <c r="T517" s="243">
        <f>S517*H517</f>
        <v>0</v>
      </c>
      <c r="AR517" s="244" t="s">
        <v>247</v>
      </c>
      <c r="AT517" s="244" t="s">
        <v>243</v>
      </c>
      <c r="AU517" s="244" t="s">
        <v>88</v>
      </c>
      <c r="AY517" s="16" t="s">
        <v>241</v>
      </c>
      <c r="BE517" s="245">
        <f>IF(N517="základná",J517,0)</f>
        <v>0</v>
      </c>
      <c r="BF517" s="245">
        <f>IF(N517="znížená",J517,0)</f>
        <v>0</v>
      </c>
      <c r="BG517" s="245">
        <f>IF(N517="zákl. prenesená",J517,0)</f>
        <v>0</v>
      </c>
      <c r="BH517" s="245">
        <f>IF(N517="zníž. prenesená",J517,0)</f>
        <v>0</v>
      </c>
      <c r="BI517" s="245">
        <f>IF(N517="nulová",J517,0)</f>
        <v>0</v>
      </c>
      <c r="BJ517" s="16" t="s">
        <v>88</v>
      </c>
      <c r="BK517" s="245">
        <f>ROUND(I517*H517,2)</f>
        <v>0</v>
      </c>
      <c r="BL517" s="16" t="s">
        <v>247</v>
      </c>
      <c r="BM517" s="244" t="s">
        <v>709</v>
      </c>
    </row>
    <row r="518" s="12" customFormat="1">
      <c r="B518" s="246"/>
      <c r="C518" s="247"/>
      <c r="D518" s="248" t="s">
        <v>249</v>
      </c>
      <c r="E518" s="249" t="s">
        <v>1</v>
      </c>
      <c r="F518" s="250" t="s">
        <v>701</v>
      </c>
      <c r="G518" s="247"/>
      <c r="H518" s="251">
        <v>131.846</v>
      </c>
      <c r="I518" s="252"/>
      <c r="J518" s="247"/>
      <c r="K518" s="247"/>
      <c r="L518" s="253"/>
      <c r="M518" s="254"/>
      <c r="N518" s="255"/>
      <c r="O518" s="255"/>
      <c r="P518" s="255"/>
      <c r="Q518" s="255"/>
      <c r="R518" s="255"/>
      <c r="S518" s="255"/>
      <c r="T518" s="256"/>
      <c r="AT518" s="257" t="s">
        <v>249</v>
      </c>
      <c r="AU518" s="257" t="s">
        <v>88</v>
      </c>
      <c r="AV518" s="12" t="s">
        <v>88</v>
      </c>
      <c r="AW518" s="12" t="s">
        <v>31</v>
      </c>
      <c r="AX518" s="12" t="s">
        <v>75</v>
      </c>
      <c r="AY518" s="257" t="s">
        <v>241</v>
      </c>
    </row>
    <row r="519" s="12" customFormat="1">
      <c r="B519" s="246"/>
      <c r="C519" s="247"/>
      <c r="D519" s="248" t="s">
        <v>249</v>
      </c>
      <c r="E519" s="249" t="s">
        <v>1</v>
      </c>
      <c r="F519" s="250" t="s">
        <v>702</v>
      </c>
      <c r="G519" s="247"/>
      <c r="H519" s="251">
        <v>-25.079999999999998</v>
      </c>
      <c r="I519" s="252"/>
      <c r="J519" s="247"/>
      <c r="K519" s="247"/>
      <c r="L519" s="253"/>
      <c r="M519" s="254"/>
      <c r="N519" s="255"/>
      <c r="O519" s="255"/>
      <c r="P519" s="255"/>
      <c r="Q519" s="255"/>
      <c r="R519" s="255"/>
      <c r="S519" s="255"/>
      <c r="T519" s="256"/>
      <c r="AT519" s="257" t="s">
        <v>249</v>
      </c>
      <c r="AU519" s="257" t="s">
        <v>88</v>
      </c>
      <c r="AV519" s="12" t="s">
        <v>88</v>
      </c>
      <c r="AW519" s="12" t="s">
        <v>31</v>
      </c>
      <c r="AX519" s="12" t="s">
        <v>75</v>
      </c>
      <c r="AY519" s="257" t="s">
        <v>241</v>
      </c>
    </row>
    <row r="520" s="12" customFormat="1">
      <c r="B520" s="246"/>
      <c r="C520" s="247"/>
      <c r="D520" s="248" t="s">
        <v>249</v>
      </c>
      <c r="E520" s="249" t="s">
        <v>1</v>
      </c>
      <c r="F520" s="250" t="s">
        <v>703</v>
      </c>
      <c r="G520" s="247"/>
      <c r="H520" s="251">
        <v>-2.8050000000000002</v>
      </c>
      <c r="I520" s="252"/>
      <c r="J520" s="247"/>
      <c r="K520" s="247"/>
      <c r="L520" s="253"/>
      <c r="M520" s="254"/>
      <c r="N520" s="255"/>
      <c r="O520" s="255"/>
      <c r="P520" s="255"/>
      <c r="Q520" s="255"/>
      <c r="R520" s="255"/>
      <c r="S520" s="255"/>
      <c r="T520" s="256"/>
      <c r="AT520" s="257" t="s">
        <v>249</v>
      </c>
      <c r="AU520" s="257" t="s">
        <v>88</v>
      </c>
      <c r="AV520" s="12" t="s">
        <v>88</v>
      </c>
      <c r="AW520" s="12" t="s">
        <v>31</v>
      </c>
      <c r="AX520" s="12" t="s">
        <v>75</v>
      </c>
      <c r="AY520" s="257" t="s">
        <v>241</v>
      </c>
    </row>
    <row r="521" s="13" customFormat="1">
      <c r="B521" s="258"/>
      <c r="C521" s="259"/>
      <c r="D521" s="248" t="s">
        <v>249</v>
      </c>
      <c r="E521" s="260" t="s">
        <v>1</v>
      </c>
      <c r="F521" s="261" t="s">
        <v>251</v>
      </c>
      <c r="G521" s="259"/>
      <c r="H521" s="262">
        <v>103.961</v>
      </c>
      <c r="I521" s="263"/>
      <c r="J521" s="259"/>
      <c r="K521" s="259"/>
      <c r="L521" s="264"/>
      <c r="M521" s="265"/>
      <c r="N521" s="266"/>
      <c r="O521" s="266"/>
      <c r="P521" s="266"/>
      <c r="Q521" s="266"/>
      <c r="R521" s="266"/>
      <c r="S521" s="266"/>
      <c r="T521" s="267"/>
      <c r="AT521" s="268" t="s">
        <v>249</v>
      </c>
      <c r="AU521" s="268" t="s">
        <v>88</v>
      </c>
      <c r="AV521" s="13" t="s">
        <v>247</v>
      </c>
      <c r="AW521" s="13" t="s">
        <v>31</v>
      </c>
      <c r="AX521" s="13" t="s">
        <v>82</v>
      </c>
      <c r="AY521" s="268" t="s">
        <v>241</v>
      </c>
    </row>
    <row r="522" s="1" customFormat="1" ht="24" customHeight="1">
      <c r="B522" s="37"/>
      <c r="C522" s="233" t="s">
        <v>710</v>
      </c>
      <c r="D522" s="233" t="s">
        <v>243</v>
      </c>
      <c r="E522" s="234" t="s">
        <v>711</v>
      </c>
      <c r="F522" s="235" t="s">
        <v>712</v>
      </c>
      <c r="G522" s="236" t="s">
        <v>139</v>
      </c>
      <c r="H522" s="237">
        <v>179.34700000000001</v>
      </c>
      <c r="I522" s="238"/>
      <c r="J522" s="239">
        <f>ROUND(I522*H522,2)</f>
        <v>0</v>
      </c>
      <c r="K522" s="235" t="s">
        <v>246</v>
      </c>
      <c r="L522" s="42"/>
      <c r="M522" s="240" t="s">
        <v>1</v>
      </c>
      <c r="N522" s="241" t="s">
        <v>41</v>
      </c>
      <c r="O522" s="85"/>
      <c r="P522" s="242">
        <f>O522*H522</f>
        <v>0</v>
      </c>
      <c r="Q522" s="242">
        <v>0</v>
      </c>
      <c r="R522" s="242">
        <f>Q522*H522</f>
        <v>0</v>
      </c>
      <c r="S522" s="242">
        <v>0</v>
      </c>
      <c r="T522" s="243">
        <f>S522*H522</f>
        <v>0</v>
      </c>
      <c r="AR522" s="244" t="s">
        <v>247</v>
      </c>
      <c r="AT522" s="244" t="s">
        <v>243</v>
      </c>
      <c r="AU522" s="244" t="s">
        <v>88</v>
      </c>
      <c r="AY522" s="16" t="s">
        <v>241</v>
      </c>
      <c r="BE522" s="245">
        <f>IF(N522="základná",J522,0)</f>
        <v>0</v>
      </c>
      <c r="BF522" s="245">
        <f>IF(N522="znížená",J522,0)</f>
        <v>0</v>
      </c>
      <c r="BG522" s="245">
        <f>IF(N522="zákl. prenesená",J522,0)</f>
        <v>0</v>
      </c>
      <c r="BH522" s="245">
        <f>IF(N522="zníž. prenesená",J522,0)</f>
        <v>0</v>
      </c>
      <c r="BI522" s="245">
        <f>IF(N522="nulová",J522,0)</f>
        <v>0</v>
      </c>
      <c r="BJ522" s="16" t="s">
        <v>88</v>
      </c>
      <c r="BK522" s="245">
        <f>ROUND(I522*H522,2)</f>
        <v>0</v>
      </c>
      <c r="BL522" s="16" t="s">
        <v>247</v>
      </c>
      <c r="BM522" s="244" t="s">
        <v>713</v>
      </c>
    </row>
    <row r="523" s="12" customFormat="1">
      <c r="B523" s="246"/>
      <c r="C523" s="247"/>
      <c r="D523" s="248" t="s">
        <v>249</v>
      </c>
      <c r="E523" s="249" t="s">
        <v>1</v>
      </c>
      <c r="F523" s="250" t="s">
        <v>714</v>
      </c>
      <c r="G523" s="247"/>
      <c r="H523" s="251">
        <v>171.607</v>
      </c>
      <c r="I523" s="252"/>
      <c r="J523" s="247"/>
      <c r="K523" s="247"/>
      <c r="L523" s="253"/>
      <c r="M523" s="254"/>
      <c r="N523" s="255"/>
      <c r="O523" s="255"/>
      <c r="P523" s="255"/>
      <c r="Q523" s="255"/>
      <c r="R523" s="255"/>
      <c r="S523" s="255"/>
      <c r="T523" s="256"/>
      <c r="AT523" s="257" t="s">
        <v>249</v>
      </c>
      <c r="AU523" s="257" t="s">
        <v>88</v>
      </c>
      <c r="AV523" s="12" t="s">
        <v>88</v>
      </c>
      <c r="AW523" s="12" t="s">
        <v>31</v>
      </c>
      <c r="AX523" s="12" t="s">
        <v>75</v>
      </c>
      <c r="AY523" s="257" t="s">
        <v>241</v>
      </c>
    </row>
    <row r="524" s="12" customFormat="1">
      <c r="B524" s="246"/>
      <c r="C524" s="247"/>
      <c r="D524" s="248" t="s">
        <v>249</v>
      </c>
      <c r="E524" s="249" t="s">
        <v>1</v>
      </c>
      <c r="F524" s="250" t="s">
        <v>715</v>
      </c>
      <c r="G524" s="247"/>
      <c r="H524" s="251">
        <v>3.9489999999999998</v>
      </c>
      <c r="I524" s="252"/>
      <c r="J524" s="247"/>
      <c r="K524" s="247"/>
      <c r="L524" s="253"/>
      <c r="M524" s="254"/>
      <c r="N524" s="255"/>
      <c r="O524" s="255"/>
      <c r="P524" s="255"/>
      <c r="Q524" s="255"/>
      <c r="R524" s="255"/>
      <c r="S524" s="255"/>
      <c r="T524" s="256"/>
      <c r="AT524" s="257" t="s">
        <v>249</v>
      </c>
      <c r="AU524" s="257" t="s">
        <v>88</v>
      </c>
      <c r="AV524" s="12" t="s">
        <v>88</v>
      </c>
      <c r="AW524" s="12" t="s">
        <v>31</v>
      </c>
      <c r="AX524" s="12" t="s">
        <v>75</v>
      </c>
      <c r="AY524" s="257" t="s">
        <v>241</v>
      </c>
    </row>
    <row r="525" s="12" customFormat="1">
      <c r="B525" s="246"/>
      <c r="C525" s="247"/>
      <c r="D525" s="248" t="s">
        <v>249</v>
      </c>
      <c r="E525" s="249" t="s">
        <v>1</v>
      </c>
      <c r="F525" s="250" t="s">
        <v>716</v>
      </c>
      <c r="G525" s="247"/>
      <c r="H525" s="251">
        <v>3.7909999999999999</v>
      </c>
      <c r="I525" s="252"/>
      <c r="J525" s="247"/>
      <c r="K525" s="247"/>
      <c r="L525" s="253"/>
      <c r="M525" s="254"/>
      <c r="N525" s="255"/>
      <c r="O525" s="255"/>
      <c r="P525" s="255"/>
      <c r="Q525" s="255"/>
      <c r="R525" s="255"/>
      <c r="S525" s="255"/>
      <c r="T525" s="256"/>
      <c r="AT525" s="257" t="s">
        <v>249</v>
      </c>
      <c r="AU525" s="257" t="s">
        <v>88</v>
      </c>
      <c r="AV525" s="12" t="s">
        <v>88</v>
      </c>
      <c r="AW525" s="12" t="s">
        <v>31</v>
      </c>
      <c r="AX525" s="12" t="s">
        <v>75</v>
      </c>
      <c r="AY525" s="257" t="s">
        <v>241</v>
      </c>
    </row>
    <row r="526" s="13" customFormat="1">
      <c r="B526" s="258"/>
      <c r="C526" s="259"/>
      <c r="D526" s="248" t="s">
        <v>249</v>
      </c>
      <c r="E526" s="260" t="s">
        <v>1</v>
      </c>
      <c r="F526" s="261" t="s">
        <v>251</v>
      </c>
      <c r="G526" s="259"/>
      <c r="H526" s="262">
        <v>179.34700000000001</v>
      </c>
      <c r="I526" s="263"/>
      <c r="J526" s="259"/>
      <c r="K526" s="259"/>
      <c r="L526" s="264"/>
      <c r="M526" s="265"/>
      <c r="N526" s="266"/>
      <c r="O526" s="266"/>
      <c r="P526" s="266"/>
      <c r="Q526" s="266"/>
      <c r="R526" s="266"/>
      <c r="S526" s="266"/>
      <c r="T526" s="267"/>
      <c r="AT526" s="268" t="s">
        <v>249</v>
      </c>
      <c r="AU526" s="268" t="s">
        <v>88</v>
      </c>
      <c r="AV526" s="13" t="s">
        <v>247</v>
      </c>
      <c r="AW526" s="13" t="s">
        <v>31</v>
      </c>
      <c r="AX526" s="13" t="s">
        <v>82</v>
      </c>
      <c r="AY526" s="268" t="s">
        <v>241</v>
      </c>
    </row>
    <row r="527" s="1" customFormat="1" ht="24" customHeight="1">
      <c r="B527" s="37"/>
      <c r="C527" s="279" t="s">
        <v>717</v>
      </c>
      <c r="D527" s="279" t="s">
        <v>365</v>
      </c>
      <c r="E527" s="280" t="s">
        <v>718</v>
      </c>
      <c r="F527" s="281" t="s">
        <v>719</v>
      </c>
      <c r="G527" s="282" t="s">
        <v>139</v>
      </c>
      <c r="H527" s="283">
        <v>206.249</v>
      </c>
      <c r="I527" s="284"/>
      <c r="J527" s="285">
        <f>ROUND(I527*H527,2)</f>
        <v>0</v>
      </c>
      <c r="K527" s="281" t="s">
        <v>246</v>
      </c>
      <c r="L527" s="286"/>
      <c r="M527" s="287" t="s">
        <v>1</v>
      </c>
      <c r="N527" s="288" t="s">
        <v>41</v>
      </c>
      <c r="O527" s="85"/>
      <c r="P527" s="242">
        <f>O527*H527</f>
        <v>0</v>
      </c>
      <c r="Q527" s="242">
        <v>0.00010000000000000001</v>
      </c>
      <c r="R527" s="242">
        <f>Q527*H527</f>
        <v>0.020624900000000002</v>
      </c>
      <c r="S527" s="242">
        <v>0</v>
      </c>
      <c r="T527" s="243">
        <f>S527*H527</f>
        <v>0</v>
      </c>
      <c r="AR527" s="244" t="s">
        <v>286</v>
      </c>
      <c r="AT527" s="244" t="s">
        <v>365</v>
      </c>
      <c r="AU527" s="244" t="s">
        <v>88</v>
      </c>
      <c r="AY527" s="16" t="s">
        <v>241</v>
      </c>
      <c r="BE527" s="245">
        <f>IF(N527="základná",J527,0)</f>
        <v>0</v>
      </c>
      <c r="BF527" s="245">
        <f>IF(N527="znížená",J527,0)</f>
        <v>0</v>
      </c>
      <c r="BG527" s="245">
        <f>IF(N527="zákl. prenesená",J527,0)</f>
        <v>0</v>
      </c>
      <c r="BH527" s="245">
        <f>IF(N527="zníž. prenesená",J527,0)</f>
        <v>0</v>
      </c>
      <c r="BI527" s="245">
        <f>IF(N527="nulová",J527,0)</f>
        <v>0</v>
      </c>
      <c r="BJ527" s="16" t="s">
        <v>88</v>
      </c>
      <c r="BK527" s="245">
        <f>ROUND(I527*H527,2)</f>
        <v>0</v>
      </c>
      <c r="BL527" s="16" t="s">
        <v>247</v>
      </c>
      <c r="BM527" s="244" t="s">
        <v>720</v>
      </c>
    </row>
    <row r="528" s="1" customFormat="1" ht="24" customHeight="1">
      <c r="B528" s="37"/>
      <c r="C528" s="233" t="s">
        <v>721</v>
      </c>
      <c r="D528" s="233" t="s">
        <v>243</v>
      </c>
      <c r="E528" s="234" t="s">
        <v>722</v>
      </c>
      <c r="F528" s="235" t="s">
        <v>723</v>
      </c>
      <c r="G528" s="236" t="s">
        <v>139</v>
      </c>
      <c r="H528" s="237">
        <v>180</v>
      </c>
      <c r="I528" s="238"/>
      <c r="J528" s="239">
        <f>ROUND(I528*H528,2)</f>
        <v>0</v>
      </c>
      <c r="K528" s="235" t="s">
        <v>246</v>
      </c>
      <c r="L528" s="42"/>
      <c r="M528" s="240" t="s">
        <v>1</v>
      </c>
      <c r="N528" s="241" t="s">
        <v>41</v>
      </c>
      <c r="O528" s="85"/>
      <c r="P528" s="242">
        <f>O528*H528</f>
        <v>0</v>
      </c>
      <c r="Q528" s="242">
        <v>0.00050000000000000001</v>
      </c>
      <c r="R528" s="242">
        <f>Q528*H528</f>
        <v>0.089999999999999997</v>
      </c>
      <c r="S528" s="242">
        <v>0</v>
      </c>
      <c r="T528" s="243">
        <f>S528*H528</f>
        <v>0</v>
      </c>
      <c r="AR528" s="244" t="s">
        <v>247</v>
      </c>
      <c r="AT528" s="244" t="s">
        <v>243</v>
      </c>
      <c r="AU528" s="244" t="s">
        <v>88</v>
      </c>
      <c r="AY528" s="16" t="s">
        <v>241</v>
      </c>
      <c r="BE528" s="245">
        <f>IF(N528="základná",J528,0)</f>
        <v>0</v>
      </c>
      <c r="BF528" s="245">
        <f>IF(N528="znížená",J528,0)</f>
        <v>0</v>
      </c>
      <c r="BG528" s="245">
        <f>IF(N528="zákl. prenesená",J528,0)</f>
        <v>0</v>
      </c>
      <c r="BH528" s="245">
        <f>IF(N528="zníž. prenesená",J528,0)</f>
        <v>0</v>
      </c>
      <c r="BI528" s="245">
        <f>IF(N528="nulová",J528,0)</f>
        <v>0</v>
      </c>
      <c r="BJ528" s="16" t="s">
        <v>88</v>
      </c>
      <c r="BK528" s="245">
        <f>ROUND(I528*H528,2)</f>
        <v>0</v>
      </c>
      <c r="BL528" s="16" t="s">
        <v>247</v>
      </c>
      <c r="BM528" s="244" t="s">
        <v>724</v>
      </c>
    </row>
    <row r="529" s="1" customFormat="1" ht="24" customHeight="1">
      <c r="B529" s="37"/>
      <c r="C529" s="279" t="s">
        <v>725</v>
      </c>
      <c r="D529" s="279" t="s">
        <v>365</v>
      </c>
      <c r="E529" s="280" t="s">
        <v>726</v>
      </c>
      <c r="F529" s="281" t="s">
        <v>727</v>
      </c>
      <c r="G529" s="282" t="s">
        <v>485</v>
      </c>
      <c r="H529" s="283">
        <v>1134</v>
      </c>
      <c r="I529" s="284"/>
      <c r="J529" s="285">
        <f>ROUND(I529*H529,2)</f>
        <v>0</v>
      </c>
      <c r="K529" s="281" t="s">
        <v>246</v>
      </c>
      <c r="L529" s="286"/>
      <c r="M529" s="287" t="s">
        <v>1</v>
      </c>
      <c r="N529" s="288" t="s">
        <v>41</v>
      </c>
      <c r="O529" s="85"/>
      <c r="P529" s="242">
        <f>O529*H529</f>
        <v>0</v>
      </c>
      <c r="Q529" s="242">
        <v>0.014999999999999999</v>
      </c>
      <c r="R529" s="242">
        <f>Q529*H529</f>
        <v>17.009999999999998</v>
      </c>
      <c r="S529" s="242">
        <v>0</v>
      </c>
      <c r="T529" s="243">
        <f>S529*H529</f>
        <v>0</v>
      </c>
      <c r="AR529" s="244" t="s">
        <v>286</v>
      </c>
      <c r="AT529" s="244" t="s">
        <v>365</v>
      </c>
      <c r="AU529" s="244" t="s">
        <v>88</v>
      </c>
      <c r="AY529" s="16" t="s">
        <v>241</v>
      </c>
      <c r="BE529" s="245">
        <f>IF(N529="základná",J529,0)</f>
        <v>0</v>
      </c>
      <c r="BF529" s="245">
        <f>IF(N529="znížená",J529,0)</f>
        <v>0</v>
      </c>
      <c r="BG529" s="245">
        <f>IF(N529="zákl. prenesená",J529,0)</f>
        <v>0</v>
      </c>
      <c r="BH529" s="245">
        <f>IF(N529="zníž. prenesená",J529,0)</f>
        <v>0</v>
      </c>
      <c r="BI529" s="245">
        <f>IF(N529="nulová",J529,0)</f>
        <v>0</v>
      </c>
      <c r="BJ529" s="16" t="s">
        <v>88</v>
      </c>
      <c r="BK529" s="245">
        <f>ROUND(I529*H529,2)</f>
        <v>0</v>
      </c>
      <c r="BL529" s="16" t="s">
        <v>247</v>
      </c>
      <c r="BM529" s="244" t="s">
        <v>728</v>
      </c>
    </row>
    <row r="530" s="12" customFormat="1">
      <c r="B530" s="246"/>
      <c r="C530" s="247"/>
      <c r="D530" s="248" t="s">
        <v>249</v>
      </c>
      <c r="E530" s="247"/>
      <c r="F530" s="250" t="s">
        <v>729</v>
      </c>
      <c r="G530" s="247"/>
      <c r="H530" s="251">
        <v>1134</v>
      </c>
      <c r="I530" s="252"/>
      <c r="J530" s="247"/>
      <c r="K530" s="247"/>
      <c r="L530" s="253"/>
      <c r="M530" s="254"/>
      <c r="N530" s="255"/>
      <c r="O530" s="255"/>
      <c r="P530" s="255"/>
      <c r="Q530" s="255"/>
      <c r="R530" s="255"/>
      <c r="S530" s="255"/>
      <c r="T530" s="256"/>
      <c r="AT530" s="257" t="s">
        <v>249</v>
      </c>
      <c r="AU530" s="257" t="s">
        <v>88</v>
      </c>
      <c r="AV530" s="12" t="s">
        <v>88</v>
      </c>
      <c r="AW530" s="12" t="s">
        <v>4</v>
      </c>
      <c r="AX530" s="12" t="s">
        <v>82</v>
      </c>
      <c r="AY530" s="257" t="s">
        <v>241</v>
      </c>
    </row>
    <row r="531" s="1" customFormat="1" ht="24" customHeight="1">
      <c r="B531" s="37"/>
      <c r="C531" s="233" t="s">
        <v>730</v>
      </c>
      <c r="D531" s="233" t="s">
        <v>243</v>
      </c>
      <c r="E531" s="234" t="s">
        <v>731</v>
      </c>
      <c r="F531" s="235" t="s">
        <v>732</v>
      </c>
      <c r="G531" s="236" t="s">
        <v>139</v>
      </c>
      <c r="H531" s="237">
        <v>345.57999999999998</v>
      </c>
      <c r="I531" s="238"/>
      <c r="J531" s="239">
        <f>ROUND(I531*H531,2)</f>
        <v>0</v>
      </c>
      <c r="K531" s="235" t="s">
        <v>246</v>
      </c>
      <c r="L531" s="42"/>
      <c r="M531" s="240" t="s">
        <v>1</v>
      </c>
      <c r="N531" s="241" t="s">
        <v>41</v>
      </c>
      <c r="O531" s="85"/>
      <c r="P531" s="242">
        <f>O531*H531</f>
        <v>0</v>
      </c>
      <c r="Q531" s="242">
        <v>0.097850000000000006</v>
      </c>
      <c r="R531" s="242">
        <f>Q531*H531</f>
        <v>33.815002999999997</v>
      </c>
      <c r="S531" s="242">
        <v>0</v>
      </c>
      <c r="T531" s="243">
        <f>S531*H531</f>
        <v>0</v>
      </c>
      <c r="AR531" s="244" t="s">
        <v>247</v>
      </c>
      <c r="AT531" s="244" t="s">
        <v>243</v>
      </c>
      <c r="AU531" s="244" t="s">
        <v>88</v>
      </c>
      <c r="AY531" s="16" t="s">
        <v>241</v>
      </c>
      <c r="BE531" s="245">
        <f>IF(N531="základná",J531,0)</f>
        <v>0</v>
      </c>
      <c r="BF531" s="245">
        <f>IF(N531="znížená",J531,0)</f>
        <v>0</v>
      </c>
      <c r="BG531" s="245">
        <f>IF(N531="zákl. prenesená",J531,0)</f>
        <v>0</v>
      </c>
      <c r="BH531" s="245">
        <f>IF(N531="zníž. prenesená",J531,0)</f>
        <v>0</v>
      </c>
      <c r="BI531" s="245">
        <f>IF(N531="nulová",J531,0)</f>
        <v>0</v>
      </c>
      <c r="BJ531" s="16" t="s">
        <v>88</v>
      </c>
      <c r="BK531" s="245">
        <f>ROUND(I531*H531,2)</f>
        <v>0</v>
      </c>
      <c r="BL531" s="16" t="s">
        <v>247</v>
      </c>
      <c r="BM531" s="244" t="s">
        <v>733</v>
      </c>
    </row>
    <row r="532" s="14" customFormat="1">
      <c r="B532" s="269"/>
      <c r="C532" s="270"/>
      <c r="D532" s="248" t="s">
        <v>249</v>
      </c>
      <c r="E532" s="271" t="s">
        <v>1</v>
      </c>
      <c r="F532" s="272" t="s">
        <v>734</v>
      </c>
      <c r="G532" s="270"/>
      <c r="H532" s="271" t="s">
        <v>1</v>
      </c>
      <c r="I532" s="273"/>
      <c r="J532" s="270"/>
      <c r="K532" s="270"/>
      <c r="L532" s="274"/>
      <c r="M532" s="275"/>
      <c r="N532" s="276"/>
      <c r="O532" s="276"/>
      <c r="P532" s="276"/>
      <c r="Q532" s="276"/>
      <c r="R532" s="276"/>
      <c r="S532" s="276"/>
      <c r="T532" s="277"/>
      <c r="AT532" s="278" t="s">
        <v>249</v>
      </c>
      <c r="AU532" s="278" t="s">
        <v>88</v>
      </c>
      <c r="AV532" s="14" t="s">
        <v>82</v>
      </c>
      <c r="AW532" s="14" t="s">
        <v>31</v>
      </c>
      <c r="AX532" s="14" t="s">
        <v>75</v>
      </c>
      <c r="AY532" s="278" t="s">
        <v>241</v>
      </c>
    </row>
    <row r="533" s="12" customFormat="1">
      <c r="B533" s="246"/>
      <c r="C533" s="247"/>
      <c r="D533" s="248" t="s">
        <v>249</v>
      </c>
      <c r="E533" s="249" t="s">
        <v>1</v>
      </c>
      <c r="F533" s="250" t="s">
        <v>735</v>
      </c>
      <c r="G533" s="247"/>
      <c r="H533" s="251">
        <v>345.57999999999998</v>
      </c>
      <c r="I533" s="252"/>
      <c r="J533" s="247"/>
      <c r="K533" s="247"/>
      <c r="L533" s="253"/>
      <c r="M533" s="254"/>
      <c r="N533" s="255"/>
      <c r="O533" s="255"/>
      <c r="P533" s="255"/>
      <c r="Q533" s="255"/>
      <c r="R533" s="255"/>
      <c r="S533" s="255"/>
      <c r="T533" s="256"/>
      <c r="AT533" s="257" t="s">
        <v>249</v>
      </c>
      <c r="AU533" s="257" t="s">
        <v>88</v>
      </c>
      <c r="AV533" s="12" t="s">
        <v>88</v>
      </c>
      <c r="AW533" s="12" t="s">
        <v>31</v>
      </c>
      <c r="AX533" s="12" t="s">
        <v>75</v>
      </c>
      <c r="AY533" s="257" t="s">
        <v>241</v>
      </c>
    </row>
    <row r="534" s="13" customFormat="1">
      <c r="B534" s="258"/>
      <c r="C534" s="259"/>
      <c r="D534" s="248" t="s">
        <v>249</v>
      </c>
      <c r="E534" s="260" t="s">
        <v>128</v>
      </c>
      <c r="F534" s="261" t="s">
        <v>251</v>
      </c>
      <c r="G534" s="259"/>
      <c r="H534" s="262">
        <v>345.57999999999998</v>
      </c>
      <c r="I534" s="263"/>
      <c r="J534" s="259"/>
      <c r="K534" s="259"/>
      <c r="L534" s="264"/>
      <c r="M534" s="265"/>
      <c r="N534" s="266"/>
      <c r="O534" s="266"/>
      <c r="P534" s="266"/>
      <c r="Q534" s="266"/>
      <c r="R534" s="266"/>
      <c r="S534" s="266"/>
      <c r="T534" s="267"/>
      <c r="AT534" s="268" t="s">
        <v>249</v>
      </c>
      <c r="AU534" s="268" t="s">
        <v>88</v>
      </c>
      <c r="AV534" s="13" t="s">
        <v>247</v>
      </c>
      <c r="AW534" s="13" t="s">
        <v>31</v>
      </c>
      <c r="AX534" s="13" t="s">
        <v>82</v>
      </c>
      <c r="AY534" s="268" t="s">
        <v>241</v>
      </c>
    </row>
    <row r="535" s="1" customFormat="1" ht="24" customHeight="1">
      <c r="B535" s="37"/>
      <c r="C535" s="233" t="s">
        <v>736</v>
      </c>
      <c r="D535" s="233" t="s">
        <v>243</v>
      </c>
      <c r="E535" s="234" t="s">
        <v>737</v>
      </c>
      <c r="F535" s="235" t="s">
        <v>738</v>
      </c>
      <c r="G535" s="236" t="s">
        <v>139</v>
      </c>
      <c r="H535" s="237">
        <v>179.34700000000001</v>
      </c>
      <c r="I535" s="238"/>
      <c r="J535" s="239">
        <f>ROUND(I535*H535,2)</f>
        <v>0</v>
      </c>
      <c r="K535" s="235" t="s">
        <v>246</v>
      </c>
      <c r="L535" s="42"/>
      <c r="M535" s="240" t="s">
        <v>1</v>
      </c>
      <c r="N535" s="241" t="s">
        <v>41</v>
      </c>
      <c r="O535" s="85"/>
      <c r="P535" s="242">
        <f>O535*H535</f>
        <v>0</v>
      </c>
      <c r="Q535" s="242">
        <v>0.11742</v>
      </c>
      <c r="R535" s="242">
        <f>Q535*H535</f>
        <v>21.058924740000002</v>
      </c>
      <c r="S535" s="242">
        <v>0</v>
      </c>
      <c r="T535" s="243">
        <f>S535*H535</f>
        <v>0</v>
      </c>
      <c r="AR535" s="244" t="s">
        <v>247</v>
      </c>
      <c r="AT535" s="244" t="s">
        <v>243</v>
      </c>
      <c r="AU535" s="244" t="s">
        <v>88</v>
      </c>
      <c r="AY535" s="16" t="s">
        <v>241</v>
      </c>
      <c r="BE535" s="245">
        <f>IF(N535="základná",J535,0)</f>
        <v>0</v>
      </c>
      <c r="BF535" s="245">
        <f>IF(N535="znížená",J535,0)</f>
        <v>0</v>
      </c>
      <c r="BG535" s="245">
        <f>IF(N535="zákl. prenesená",J535,0)</f>
        <v>0</v>
      </c>
      <c r="BH535" s="245">
        <f>IF(N535="zníž. prenesená",J535,0)</f>
        <v>0</v>
      </c>
      <c r="BI535" s="245">
        <f>IF(N535="nulová",J535,0)</f>
        <v>0</v>
      </c>
      <c r="BJ535" s="16" t="s">
        <v>88</v>
      </c>
      <c r="BK535" s="245">
        <f>ROUND(I535*H535,2)</f>
        <v>0</v>
      </c>
      <c r="BL535" s="16" t="s">
        <v>247</v>
      </c>
      <c r="BM535" s="244" t="s">
        <v>739</v>
      </c>
    </row>
    <row r="536" s="12" customFormat="1">
      <c r="B536" s="246"/>
      <c r="C536" s="247"/>
      <c r="D536" s="248" t="s">
        <v>249</v>
      </c>
      <c r="E536" s="249" t="s">
        <v>1</v>
      </c>
      <c r="F536" s="250" t="s">
        <v>714</v>
      </c>
      <c r="G536" s="247"/>
      <c r="H536" s="251">
        <v>171.607</v>
      </c>
      <c r="I536" s="252"/>
      <c r="J536" s="247"/>
      <c r="K536" s="247"/>
      <c r="L536" s="253"/>
      <c r="M536" s="254"/>
      <c r="N536" s="255"/>
      <c r="O536" s="255"/>
      <c r="P536" s="255"/>
      <c r="Q536" s="255"/>
      <c r="R536" s="255"/>
      <c r="S536" s="255"/>
      <c r="T536" s="256"/>
      <c r="AT536" s="257" t="s">
        <v>249</v>
      </c>
      <c r="AU536" s="257" t="s">
        <v>88</v>
      </c>
      <c r="AV536" s="12" t="s">
        <v>88</v>
      </c>
      <c r="AW536" s="12" t="s">
        <v>31</v>
      </c>
      <c r="AX536" s="12" t="s">
        <v>75</v>
      </c>
      <c r="AY536" s="257" t="s">
        <v>241</v>
      </c>
    </row>
    <row r="537" s="12" customFormat="1">
      <c r="B537" s="246"/>
      <c r="C537" s="247"/>
      <c r="D537" s="248" t="s">
        <v>249</v>
      </c>
      <c r="E537" s="249" t="s">
        <v>1</v>
      </c>
      <c r="F537" s="250" t="s">
        <v>715</v>
      </c>
      <c r="G537" s="247"/>
      <c r="H537" s="251">
        <v>3.9489999999999998</v>
      </c>
      <c r="I537" s="252"/>
      <c r="J537" s="247"/>
      <c r="K537" s="247"/>
      <c r="L537" s="253"/>
      <c r="M537" s="254"/>
      <c r="N537" s="255"/>
      <c r="O537" s="255"/>
      <c r="P537" s="255"/>
      <c r="Q537" s="255"/>
      <c r="R537" s="255"/>
      <c r="S537" s="255"/>
      <c r="T537" s="256"/>
      <c r="AT537" s="257" t="s">
        <v>249</v>
      </c>
      <c r="AU537" s="257" t="s">
        <v>88</v>
      </c>
      <c r="AV537" s="12" t="s">
        <v>88</v>
      </c>
      <c r="AW537" s="12" t="s">
        <v>31</v>
      </c>
      <c r="AX537" s="12" t="s">
        <v>75</v>
      </c>
      <c r="AY537" s="257" t="s">
        <v>241</v>
      </c>
    </row>
    <row r="538" s="12" customFormat="1">
      <c r="B538" s="246"/>
      <c r="C538" s="247"/>
      <c r="D538" s="248" t="s">
        <v>249</v>
      </c>
      <c r="E538" s="249" t="s">
        <v>1</v>
      </c>
      <c r="F538" s="250" t="s">
        <v>716</v>
      </c>
      <c r="G538" s="247"/>
      <c r="H538" s="251">
        <v>3.7909999999999999</v>
      </c>
      <c r="I538" s="252"/>
      <c r="J538" s="247"/>
      <c r="K538" s="247"/>
      <c r="L538" s="253"/>
      <c r="M538" s="254"/>
      <c r="N538" s="255"/>
      <c r="O538" s="255"/>
      <c r="P538" s="255"/>
      <c r="Q538" s="255"/>
      <c r="R538" s="255"/>
      <c r="S538" s="255"/>
      <c r="T538" s="256"/>
      <c r="AT538" s="257" t="s">
        <v>249</v>
      </c>
      <c r="AU538" s="257" t="s">
        <v>88</v>
      </c>
      <c r="AV538" s="12" t="s">
        <v>88</v>
      </c>
      <c r="AW538" s="12" t="s">
        <v>31</v>
      </c>
      <c r="AX538" s="12" t="s">
        <v>75</v>
      </c>
      <c r="AY538" s="257" t="s">
        <v>241</v>
      </c>
    </row>
    <row r="539" s="13" customFormat="1">
      <c r="B539" s="258"/>
      <c r="C539" s="259"/>
      <c r="D539" s="248" t="s">
        <v>249</v>
      </c>
      <c r="E539" s="260" t="s">
        <v>1</v>
      </c>
      <c r="F539" s="261" t="s">
        <v>251</v>
      </c>
      <c r="G539" s="259"/>
      <c r="H539" s="262">
        <v>179.34700000000001</v>
      </c>
      <c r="I539" s="263"/>
      <c r="J539" s="259"/>
      <c r="K539" s="259"/>
      <c r="L539" s="264"/>
      <c r="M539" s="265"/>
      <c r="N539" s="266"/>
      <c r="O539" s="266"/>
      <c r="P539" s="266"/>
      <c r="Q539" s="266"/>
      <c r="R539" s="266"/>
      <c r="S539" s="266"/>
      <c r="T539" s="267"/>
      <c r="AT539" s="268" t="s">
        <v>249</v>
      </c>
      <c r="AU539" s="268" t="s">
        <v>88</v>
      </c>
      <c r="AV539" s="13" t="s">
        <v>247</v>
      </c>
      <c r="AW539" s="13" t="s">
        <v>31</v>
      </c>
      <c r="AX539" s="13" t="s">
        <v>82</v>
      </c>
      <c r="AY539" s="268" t="s">
        <v>241</v>
      </c>
    </row>
    <row r="540" s="1" customFormat="1" ht="24" customHeight="1">
      <c r="B540" s="37"/>
      <c r="C540" s="233" t="s">
        <v>740</v>
      </c>
      <c r="D540" s="233" t="s">
        <v>243</v>
      </c>
      <c r="E540" s="234" t="s">
        <v>741</v>
      </c>
      <c r="F540" s="235" t="s">
        <v>742</v>
      </c>
      <c r="G540" s="236" t="s">
        <v>139</v>
      </c>
      <c r="H540" s="237">
        <v>353.31999999999999</v>
      </c>
      <c r="I540" s="238"/>
      <c r="J540" s="239">
        <f>ROUND(I540*H540,2)</f>
        <v>0</v>
      </c>
      <c r="K540" s="235" t="s">
        <v>246</v>
      </c>
      <c r="L540" s="42"/>
      <c r="M540" s="240" t="s">
        <v>1</v>
      </c>
      <c r="N540" s="241" t="s">
        <v>41</v>
      </c>
      <c r="O540" s="85"/>
      <c r="P540" s="242">
        <f>O540*H540</f>
        <v>0</v>
      </c>
      <c r="Q540" s="242">
        <v>0.026009999999999998</v>
      </c>
      <c r="R540" s="242">
        <f>Q540*H540</f>
        <v>9.1898531999999999</v>
      </c>
      <c r="S540" s="242">
        <v>0</v>
      </c>
      <c r="T540" s="243">
        <f>S540*H540</f>
        <v>0</v>
      </c>
      <c r="AR540" s="244" t="s">
        <v>247</v>
      </c>
      <c r="AT540" s="244" t="s">
        <v>243</v>
      </c>
      <c r="AU540" s="244" t="s">
        <v>88</v>
      </c>
      <c r="AY540" s="16" t="s">
        <v>241</v>
      </c>
      <c r="BE540" s="245">
        <f>IF(N540="základná",J540,0)</f>
        <v>0</v>
      </c>
      <c r="BF540" s="245">
        <f>IF(N540="znížená",J540,0)</f>
        <v>0</v>
      </c>
      <c r="BG540" s="245">
        <f>IF(N540="zákl. prenesená",J540,0)</f>
        <v>0</v>
      </c>
      <c r="BH540" s="245">
        <f>IF(N540="zníž. prenesená",J540,0)</f>
        <v>0</v>
      </c>
      <c r="BI540" s="245">
        <f>IF(N540="nulová",J540,0)</f>
        <v>0</v>
      </c>
      <c r="BJ540" s="16" t="s">
        <v>88</v>
      </c>
      <c r="BK540" s="245">
        <f>ROUND(I540*H540,2)</f>
        <v>0</v>
      </c>
      <c r="BL540" s="16" t="s">
        <v>247</v>
      </c>
      <c r="BM540" s="244" t="s">
        <v>743</v>
      </c>
    </row>
    <row r="541" s="12" customFormat="1">
      <c r="B541" s="246"/>
      <c r="C541" s="247"/>
      <c r="D541" s="248" t="s">
        <v>249</v>
      </c>
      <c r="E541" s="249" t="s">
        <v>1</v>
      </c>
      <c r="F541" s="250" t="s">
        <v>128</v>
      </c>
      <c r="G541" s="247"/>
      <c r="H541" s="251">
        <v>345.57999999999998</v>
      </c>
      <c r="I541" s="252"/>
      <c r="J541" s="247"/>
      <c r="K541" s="247"/>
      <c r="L541" s="253"/>
      <c r="M541" s="254"/>
      <c r="N541" s="255"/>
      <c r="O541" s="255"/>
      <c r="P541" s="255"/>
      <c r="Q541" s="255"/>
      <c r="R541" s="255"/>
      <c r="S541" s="255"/>
      <c r="T541" s="256"/>
      <c r="AT541" s="257" t="s">
        <v>249</v>
      </c>
      <c r="AU541" s="257" t="s">
        <v>88</v>
      </c>
      <c r="AV541" s="12" t="s">
        <v>88</v>
      </c>
      <c r="AW541" s="12" t="s">
        <v>31</v>
      </c>
      <c r="AX541" s="12" t="s">
        <v>75</v>
      </c>
      <c r="AY541" s="257" t="s">
        <v>241</v>
      </c>
    </row>
    <row r="542" s="12" customFormat="1">
      <c r="B542" s="246"/>
      <c r="C542" s="247"/>
      <c r="D542" s="248" t="s">
        <v>249</v>
      </c>
      <c r="E542" s="249" t="s">
        <v>1</v>
      </c>
      <c r="F542" s="250" t="s">
        <v>715</v>
      </c>
      <c r="G542" s="247"/>
      <c r="H542" s="251">
        <v>3.9489999999999998</v>
      </c>
      <c r="I542" s="252"/>
      <c r="J542" s="247"/>
      <c r="K542" s="247"/>
      <c r="L542" s="253"/>
      <c r="M542" s="254"/>
      <c r="N542" s="255"/>
      <c r="O542" s="255"/>
      <c r="P542" s="255"/>
      <c r="Q542" s="255"/>
      <c r="R542" s="255"/>
      <c r="S542" s="255"/>
      <c r="T542" s="256"/>
      <c r="AT542" s="257" t="s">
        <v>249</v>
      </c>
      <c r="AU542" s="257" t="s">
        <v>88</v>
      </c>
      <c r="AV542" s="12" t="s">
        <v>88</v>
      </c>
      <c r="AW542" s="12" t="s">
        <v>31</v>
      </c>
      <c r="AX542" s="12" t="s">
        <v>75</v>
      </c>
      <c r="AY542" s="257" t="s">
        <v>241</v>
      </c>
    </row>
    <row r="543" s="12" customFormat="1">
      <c r="B543" s="246"/>
      <c r="C543" s="247"/>
      <c r="D543" s="248" t="s">
        <v>249</v>
      </c>
      <c r="E543" s="249" t="s">
        <v>1</v>
      </c>
      <c r="F543" s="250" t="s">
        <v>716</v>
      </c>
      <c r="G543" s="247"/>
      <c r="H543" s="251">
        <v>3.7909999999999999</v>
      </c>
      <c r="I543" s="252"/>
      <c r="J543" s="247"/>
      <c r="K543" s="247"/>
      <c r="L543" s="253"/>
      <c r="M543" s="254"/>
      <c r="N543" s="255"/>
      <c r="O543" s="255"/>
      <c r="P543" s="255"/>
      <c r="Q543" s="255"/>
      <c r="R543" s="255"/>
      <c r="S543" s="255"/>
      <c r="T543" s="256"/>
      <c r="AT543" s="257" t="s">
        <v>249</v>
      </c>
      <c r="AU543" s="257" t="s">
        <v>88</v>
      </c>
      <c r="AV543" s="12" t="s">
        <v>88</v>
      </c>
      <c r="AW543" s="12" t="s">
        <v>31</v>
      </c>
      <c r="AX543" s="12" t="s">
        <v>75</v>
      </c>
      <c r="AY543" s="257" t="s">
        <v>241</v>
      </c>
    </row>
    <row r="544" s="13" customFormat="1">
      <c r="B544" s="258"/>
      <c r="C544" s="259"/>
      <c r="D544" s="248" t="s">
        <v>249</v>
      </c>
      <c r="E544" s="260" t="s">
        <v>1</v>
      </c>
      <c r="F544" s="261" t="s">
        <v>251</v>
      </c>
      <c r="G544" s="259"/>
      <c r="H544" s="262">
        <v>353.31999999999999</v>
      </c>
      <c r="I544" s="263"/>
      <c r="J544" s="259"/>
      <c r="K544" s="259"/>
      <c r="L544" s="264"/>
      <c r="M544" s="265"/>
      <c r="N544" s="266"/>
      <c r="O544" s="266"/>
      <c r="P544" s="266"/>
      <c r="Q544" s="266"/>
      <c r="R544" s="266"/>
      <c r="S544" s="266"/>
      <c r="T544" s="267"/>
      <c r="AT544" s="268" t="s">
        <v>249</v>
      </c>
      <c r="AU544" s="268" t="s">
        <v>88</v>
      </c>
      <c r="AV544" s="13" t="s">
        <v>247</v>
      </c>
      <c r="AW544" s="13" t="s">
        <v>31</v>
      </c>
      <c r="AX544" s="13" t="s">
        <v>82</v>
      </c>
      <c r="AY544" s="268" t="s">
        <v>241</v>
      </c>
    </row>
    <row r="545" s="1" customFormat="1" ht="24" customHeight="1">
      <c r="B545" s="37"/>
      <c r="C545" s="233" t="s">
        <v>744</v>
      </c>
      <c r="D545" s="233" t="s">
        <v>243</v>
      </c>
      <c r="E545" s="234" t="s">
        <v>745</v>
      </c>
      <c r="F545" s="235" t="s">
        <v>746</v>
      </c>
      <c r="G545" s="236" t="s">
        <v>485</v>
      </c>
      <c r="H545" s="237">
        <v>2</v>
      </c>
      <c r="I545" s="238"/>
      <c r="J545" s="239">
        <f>ROUND(I545*H545,2)</f>
        <v>0</v>
      </c>
      <c r="K545" s="235" t="s">
        <v>246</v>
      </c>
      <c r="L545" s="42"/>
      <c r="M545" s="240" t="s">
        <v>1</v>
      </c>
      <c r="N545" s="241" t="s">
        <v>41</v>
      </c>
      <c r="O545" s="85"/>
      <c r="P545" s="242">
        <f>O545*H545</f>
        <v>0</v>
      </c>
      <c r="Q545" s="242">
        <v>0.017500000000000002</v>
      </c>
      <c r="R545" s="242">
        <f>Q545*H545</f>
        <v>0.035000000000000003</v>
      </c>
      <c r="S545" s="242">
        <v>0</v>
      </c>
      <c r="T545" s="243">
        <f>S545*H545</f>
        <v>0</v>
      </c>
      <c r="AR545" s="244" t="s">
        <v>247</v>
      </c>
      <c r="AT545" s="244" t="s">
        <v>243</v>
      </c>
      <c r="AU545" s="244" t="s">
        <v>88</v>
      </c>
      <c r="AY545" s="16" t="s">
        <v>241</v>
      </c>
      <c r="BE545" s="245">
        <f>IF(N545="základná",J545,0)</f>
        <v>0</v>
      </c>
      <c r="BF545" s="245">
        <f>IF(N545="znížená",J545,0)</f>
        <v>0</v>
      </c>
      <c r="BG545" s="245">
        <f>IF(N545="zákl. prenesená",J545,0)</f>
        <v>0</v>
      </c>
      <c r="BH545" s="245">
        <f>IF(N545="zníž. prenesená",J545,0)</f>
        <v>0</v>
      </c>
      <c r="BI545" s="245">
        <f>IF(N545="nulová",J545,0)</f>
        <v>0</v>
      </c>
      <c r="BJ545" s="16" t="s">
        <v>88</v>
      </c>
      <c r="BK545" s="245">
        <f>ROUND(I545*H545,2)</f>
        <v>0</v>
      </c>
      <c r="BL545" s="16" t="s">
        <v>247</v>
      </c>
      <c r="BM545" s="244" t="s">
        <v>747</v>
      </c>
    </row>
    <row r="546" s="12" customFormat="1">
      <c r="B546" s="246"/>
      <c r="C546" s="247"/>
      <c r="D546" s="248" t="s">
        <v>249</v>
      </c>
      <c r="E546" s="249" t="s">
        <v>1</v>
      </c>
      <c r="F546" s="250" t="s">
        <v>748</v>
      </c>
      <c r="G546" s="247"/>
      <c r="H546" s="251">
        <v>1</v>
      </c>
      <c r="I546" s="252"/>
      <c r="J546" s="247"/>
      <c r="K546" s="247"/>
      <c r="L546" s="253"/>
      <c r="M546" s="254"/>
      <c r="N546" s="255"/>
      <c r="O546" s="255"/>
      <c r="P546" s="255"/>
      <c r="Q546" s="255"/>
      <c r="R546" s="255"/>
      <c r="S546" s="255"/>
      <c r="T546" s="256"/>
      <c r="AT546" s="257" t="s">
        <v>249</v>
      </c>
      <c r="AU546" s="257" t="s">
        <v>88</v>
      </c>
      <c r="AV546" s="12" t="s">
        <v>88</v>
      </c>
      <c r="AW546" s="12" t="s">
        <v>31</v>
      </c>
      <c r="AX546" s="12" t="s">
        <v>75</v>
      </c>
      <c r="AY546" s="257" t="s">
        <v>241</v>
      </c>
    </row>
    <row r="547" s="12" customFormat="1">
      <c r="B547" s="246"/>
      <c r="C547" s="247"/>
      <c r="D547" s="248" t="s">
        <v>249</v>
      </c>
      <c r="E547" s="249" t="s">
        <v>1</v>
      </c>
      <c r="F547" s="250" t="s">
        <v>749</v>
      </c>
      <c r="G547" s="247"/>
      <c r="H547" s="251">
        <v>1</v>
      </c>
      <c r="I547" s="252"/>
      <c r="J547" s="247"/>
      <c r="K547" s="247"/>
      <c r="L547" s="253"/>
      <c r="M547" s="254"/>
      <c r="N547" s="255"/>
      <c r="O547" s="255"/>
      <c r="P547" s="255"/>
      <c r="Q547" s="255"/>
      <c r="R547" s="255"/>
      <c r="S547" s="255"/>
      <c r="T547" s="256"/>
      <c r="AT547" s="257" t="s">
        <v>249</v>
      </c>
      <c r="AU547" s="257" t="s">
        <v>88</v>
      </c>
      <c r="AV547" s="12" t="s">
        <v>88</v>
      </c>
      <c r="AW547" s="12" t="s">
        <v>31</v>
      </c>
      <c r="AX547" s="12" t="s">
        <v>75</v>
      </c>
      <c r="AY547" s="257" t="s">
        <v>241</v>
      </c>
    </row>
    <row r="548" s="13" customFormat="1">
      <c r="B548" s="258"/>
      <c r="C548" s="259"/>
      <c r="D548" s="248" t="s">
        <v>249</v>
      </c>
      <c r="E548" s="260" t="s">
        <v>1</v>
      </c>
      <c r="F548" s="261" t="s">
        <v>251</v>
      </c>
      <c r="G548" s="259"/>
      <c r="H548" s="262">
        <v>2</v>
      </c>
      <c r="I548" s="263"/>
      <c r="J548" s="259"/>
      <c r="K548" s="259"/>
      <c r="L548" s="264"/>
      <c r="M548" s="265"/>
      <c r="N548" s="266"/>
      <c r="O548" s="266"/>
      <c r="P548" s="266"/>
      <c r="Q548" s="266"/>
      <c r="R548" s="266"/>
      <c r="S548" s="266"/>
      <c r="T548" s="267"/>
      <c r="AT548" s="268" t="s">
        <v>249</v>
      </c>
      <c r="AU548" s="268" t="s">
        <v>88</v>
      </c>
      <c r="AV548" s="13" t="s">
        <v>247</v>
      </c>
      <c r="AW548" s="13" t="s">
        <v>31</v>
      </c>
      <c r="AX548" s="13" t="s">
        <v>82</v>
      </c>
      <c r="AY548" s="268" t="s">
        <v>241</v>
      </c>
    </row>
    <row r="549" s="1" customFormat="1" ht="16.5" customHeight="1">
      <c r="B549" s="37"/>
      <c r="C549" s="279" t="s">
        <v>750</v>
      </c>
      <c r="D549" s="279" t="s">
        <v>365</v>
      </c>
      <c r="E549" s="280" t="s">
        <v>751</v>
      </c>
      <c r="F549" s="281" t="s">
        <v>752</v>
      </c>
      <c r="G549" s="282" t="s">
        <v>485</v>
      </c>
      <c r="H549" s="283">
        <v>1</v>
      </c>
      <c r="I549" s="284"/>
      <c r="J549" s="285">
        <f>ROUND(I549*H549,2)</f>
        <v>0</v>
      </c>
      <c r="K549" s="281" t="s">
        <v>246</v>
      </c>
      <c r="L549" s="286"/>
      <c r="M549" s="287" t="s">
        <v>1</v>
      </c>
      <c r="N549" s="288" t="s">
        <v>41</v>
      </c>
      <c r="O549" s="85"/>
      <c r="P549" s="242">
        <f>O549*H549</f>
        <v>0</v>
      </c>
      <c r="Q549" s="242">
        <v>0.0137</v>
      </c>
      <c r="R549" s="242">
        <f>Q549*H549</f>
        <v>0.0137</v>
      </c>
      <c r="S549" s="242">
        <v>0</v>
      </c>
      <c r="T549" s="243">
        <f>S549*H549</f>
        <v>0</v>
      </c>
      <c r="AR549" s="244" t="s">
        <v>286</v>
      </c>
      <c r="AT549" s="244" t="s">
        <v>365</v>
      </c>
      <c r="AU549" s="244" t="s">
        <v>88</v>
      </c>
      <c r="AY549" s="16" t="s">
        <v>241</v>
      </c>
      <c r="BE549" s="245">
        <f>IF(N549="základná",J549,0)</f>
        <v>0</v>
      </c>
      <c r="BF549" s="245">
        <f>IF(N549="znížená",J549,0)</f>
        <v>0</v>
      </c>
      <c r="BG549" s="245">
        <f>IF(N549="zákl. prenesená",J549,0)</f>
        <v>0</v>
      </c>
      <c r="BH549" s="245">
        <f>IF(N549="zníž. prenesená",J549,0)</f>
        <v>0</v>
      </c>
      <c r="BI549" s="245">
        <f>IF(N549="nulová",J549,0)</f>
        <v>0</v>
      </c>
      <c r="BJ549" s="16" t="s">
        <v>88</v>
      </c>
      <c r="BK549" s="245">
        <f>ROUND(I549*H549,2)</f>
        <v>0</v>
      </c>
      <c r="BL549" s="16" t="s">
        <v>247</v>
      </c>
      <c r="BM549" s="244" t="s">
        <v>753</v>
      </c>
    </row>
    <row r="550" s="12" customFormat="1">
      <c r="B550" s="246"/>
      <c r="C550" s="247"/>
      <c r="D550" s="248" t="s">
        <v>249</v>
      </c>
      <c r="E550" s="249" t="s">
        <v>1</v>
      </c>
      <c r="F550" s="250" t="s">
        <v>748</v>
      </c>
      <c r="G550" s="247"/>
      <c r="H550" s="251">
        <v>1</v>
      </c>
      <c r="I550" s="252"/>
      <c r="J550" s="247"/>
      <c r="K550" s="247"/>
      <c r="L550" s="253"/>
      <c r="M550" s="254"/>
      <c r="N550" s="255"/>
      <c r="O550" s="255"/>
      <c r="P550" s="255"/>
      <c r="Q550" s="255"/>
      <c r="R550" s="255"/>
      <c r="S550" s="255"/>
      <c r="T550" s="256"/>
      <c r="AT550" s="257" t="s">
        <v>249</v>
      </c>
      <c r="AU550" s="257" t="s">
        <v>88</v>
      </c>
      <c r="AV550" s="12" t="s">
        <v>88</v>
      </c>
      <c r="AW550" s="12" t="s">
        <v>31</v>
      </c>
      <c r="AX550" s="12" t="s">
        <v>75</v>
      </c>
      <c r="AY550" s="257" t="s">
        <v>241</v>
      </c>
    </row>
    <row r="551" s="13" customFormat="1">
      <c r="B551" s="258"/>
      <c r="C551" s="259"/>
      <c r="D551" s="248" t="s">
        <v>249</v>
      </c>
      <c r="E551" s="260" t="s">
        <v>1</v>
      </c>
      <c r="F551" s="261" t="s">
        <v>251</v>
      </c>
      <c r="G551" s="259"/>
      <c r="H551" s="262">
        <v>1</v>
      </c>
      <c r="I551" s="263"/>
      <c r="J551" s="259"/>
      <c r="K551" s="259"/>
      <c r="L551" s="264"/>
      <c r="M551" s="265"/>
      <c r="N551" s="266"/>
      <c r="O551" s="266"/>
      <c r="P551" s="266"/>
      <c r="Q551" s="266"/>
      <c r="R551" s="266"/>
      <c r="S551" s="266"/>
      <c r="T551" s="267"/>
      <c r="AT551" s="268" t="s">
        <v>249</v>
      </c>
      <c r="AU551" s="268" t="s">
        <v>88</v>
      </c>
      <c r="AV551" s="13" t="s">
        <v>247</v>
      </c>
      <c r="AW551" s="13" t="s">
        <v>31</v>
      </c>
      <c r="AX551" s="13" t="s">
        <v>82</v>
      </c>
      <c r="AY551" s="268" t="s">
        <v>241</v>
      </c>
    </row>
    <row r="552" s="1" customFormat="1" ht="16.5" customHeight="1">
      <c r="B552" s="37"/>
      <c r="C552" s="279" t="s">
        <v>754</v>
      </c>
      <c r="D552" s="279" t="s">
        <v>365</v>
      </c>
      <c r="E552" s="280" t="s">
        <v>755</v>
      </c>
      <c r="F552" s="281" t="s">
        <v>756</v>
      </c>
      <c r="G552" s="282" t="s">
        <v>485</v>
      </c>
      <c r="H552" s="283">
        <v>1</v>
      </c>
      <c r="I552" s="284"/>
      <c r="J552" s="285">
        <f>ROUND(I552*H552,2)</f>
        <v>0</v>
      </c>
      <c r="K552" s="281" t="s">
        <v>246</v>
      </c>
      <c r="L552" s="286"/>
      <c r="M552" s="287" t="s">
        <v>1</v>
      </c>
      <c r="N552" s="288" t="s">
        <v>41</v>
      </c>
      <c r="O552" s="85"/>
      <c r="P552" s="242">
        <f>O552*H552</f>
        <v>0</v>
      </c>
      <c r="Q552" s="242">
        <v>0.012999999999999999</v>
      </c>
      <c r="R552" s="242">
        <f>Q552*H552</f>
        <v>0.012999999999999999</v>
      </c>
      <c r="S552" s="242">
        <v>0</v>
      </c>
      <c r="T552" s="243">
        <f>S552*H552</f>
        <v>0</v>
      </c>
      <c r="AR552" s="244" t="s">
        <v>286</v>
      </c>
      <c r="AT552" s="244" t="s">
        <v>365</v>
      </c>
      <c r="AU552" s="244" t="s">
        <v>88</v>
      </c>
      <c r="AY552" s="16" t="s">
        <v>241</v>
      </c>
      <c r="BE552" s="245">
        <f>IF(N552="základná",J552,0)</f>
        <v>0</v>
      </c>
      <c r="BF552" s="245">
        <f>IF(N552="znížená",J552,0)</f>
        <v>0</v>
      </c>
      <c r="BG552" s="245">
        <f>IF(N552="zákl. prenesená",J552,0)</f>
        <v>0</v>
      </c>
      <c r="BH552" s="245">
        <f>IF(N552="zníž. prenesená",J552,0)</f>
        <v>0</v>
      </c>
      <c r="BI552" s="245">
        <f>IF(N552="nulová",J552,0)</f>
        <v>0</v>
      </c>
      <c r="BJ552" s="16" t="s">
        <v>88</v>
      </c>
      <c r="BK552" s="245">
        <f>ROUND(I552*H552,2)</f>
        <v>0</v>
      </c>
      <c r="BL552" s="16" t="s">
        <v>247</v>
      </c>
      <c r="BM552" s="244" t="s">
        <v>757</v>
      </c>
    </row>
    <row r="553" s="12" customFormat="1">
      <c r="B553" s="246"/>
      <c r="C553" s="247"/>
      <c r="D553" s="248" t="s">
        <v>249</v>
      </c>
      <c r="E553" s="249" t="s">
        <v>1</v>
      </c>
      <c r="F553" s="250" t="s">
        <v>749</v>
      </c>
      <c r="G553" s="247"/>
      <c r="H553" s="251">
        <v>1</v>
      </c>
      <c r="I553" s="252"/>
      <c r="J553" s="247"/>
      <c r="K553" s="247"/>
      <c r="L553" s="253"/>
      <c r="M553" s="254"/>
      <c r="N553" s="255"/>
      <c r="O553" s="255"/>
      <c r="P553" s="255"/>
      <c r="Q553" s="255"/>
      <c r="R553" s="255"/>
      <c r="S553" s="255"/>
      <c r="T553" s="256"/>
      <c r="AT553" s="257" t="s">
        <v>249</v>
      </c>
      <c r="AU553" s="257" t="s">
        <v>88</v>
      </c>
      <c r="AV553" s="12" t="s">
        <v>88</v>
      </c>
      <c r="AW553" s="12" t="s">
        <v>31</v>
      </c>
      <c r="AX553" s="12" t="s">
        <v>75</v>
      </c>
      <c r="AY553" s="257" t="s">
        <v>241</v>
      </c>
    </row>
    <row r="554" s="13" customFormat="1">
      <c r="B554" s="258"/>
      <c r="C554" s="259"/>
      <c r="D554" s="248" t="s">
        <v>249</v>
      </c>
      <c r="E554" s="260" t="s">
        <v>1</v>
      </c>
      <c r="F554" s="261" t="s">
        <v>251</v>
      </c>
      <c r="G554" s="259"/>
      <c r="H554" s="262">
        <v>1</v>
      </c>
      <c r="I554" s="263"/>
      <c r="J554" s="259"/>
      <c r="K554" s="259"/>
      <c r="L554" s="264"/>
      <c r="M554" s="265"/>
      <c r="N554" s="266"/>
      <c r="O554" s="266"/>
      <c r="P554" s="266"/>
      <c r="Q554" s="266"/>
      <c r="R554" s="266"/>
      <c r="S554" s="266"/>
      <c r="T554" s="267"/>
      <c r="AT554" s="268" t="s">
        <v>249</v>
      </c>
      <c r="AU554" s="268" t="s">
        <v>88</v>
      </c>
      <c r="AV554" s="13" t="s">
        <v>247</v>
      </c>
      <c r="AW554" s="13" t="s">
        <v>31</v>
      </c>
      <c r="AX554" s="13" t="s">
        <v>82</v>
      </c>
      <c r="AY554" s="268" t="s">
        <v>241</v>
      </c>
    </row>
    <row r="555" s="1" customFormat="1" ht="24" customHeight="1">
      <c r="B555" s="37"/>
      <c r="C555" s="233" t="s">
        <v>758</v>
      </c>
      <c r="D555" s="233" t="s">
        <v>243</v>
      </c>
      <c r="E555" s="234" t="s">
        <v>759</v>
      </c>
      <c r="F555" s="235" t="s">
        <v>760</v>
      </c>
      <c r="G555" s="236" t="s">
        <v>485</v>
      </c>
      <c r="H555" s="237">
        <v>1</v>
      </c>
      <c r="I555" s="238"/>
      <c r="J555" s="239">
        <f>ROUND(I555*H555,2)</f>
        <v>0</v>
      </c>
      <c r="K555" s="235" t="s">
        <v>246</v>
      </c>
      <c r="L555" s="42"/>
      <c r="M555" s="240" t="s">
        <v>1</v>
      </c>
      <c r="N555" s="241" t="s">
        <v>41</v>
      </c>
      <c r="O555" s="85"/>
      <c r="P555" s="242">
        <f>O555*H555</f>
        <v>0</v>
      </c>
      <c r="Q555" s="242">
        <v>0.43841000000000002</v>
      </c>
      <c r="R555" s="242">
        <f>Q555*H555</f>
        <v>0.43841000000000002</v>
      </c>
      <c r="S555" s="242">
        <v>0</v>
      </c>
      <c r="T555" s="243">
        <f>S555*H555</f>
        <v>0</v>
      </c>
      <c r="AR555" s="244" t="s">
        <v>247</v>
      </c>
      <c r="AT555" s="244" t="s">
        <v>243</v>
      </c>
      <c r="AU555" s="244" t="s">
        <v>88</v>
      </c>
      <c r="AY555" s="16" t="s">
        <v>241</v>
      </c>
      <c r="BE555" s="245">
        <f>IF(N555="základná",J555,0)</f>
        <v>0</v>
      </c>
      <c r="BF555" s="245">
        <f>IF(N555="znížená",J555,0)</f>
        <v>0</v>
      </c>
      <c r="BG555" s="245">
        <f>IF(N555="zákl. prenesená",J555,0)</f>
        <v>0</v>
      </c>
      <c r="BH555" s="245">
        <f>IF(N555="zníž. prenesená",J555,0)</f>
        <v>0</v>
      </c>
      <c r="BI555" s="245">
        <f>IF(N555="nulová",J555,0)</f>
        <v>0</v>
      </c>
      <c r="BJ555" s="16" t="s">
        <v>88</v>
      </c>
      <c r="BK555" s="245">
        <f>ROUND(I555*H555,2)</f>
        <v>0</v>
      </c>
      <c r="BL555" s="16" t="s">
        <v>247</v>
      </c>
      <c r="BM555" s="244" t="s">
        <v>761</v>
      </c>
    </row>
    <row r="556" s="12" customFormat="1">
      <c r="B556" s="246"/>
      <c r="C556" s="247"/>
      <c r="D556" s="248" t="s">
        <v>249</v>
      </c>
      <c r="E556" s="249" t="s">
        <v>1</v>
      </c>
      <c r="F556" s="250" t="s">
        <v>762</v>
      </c>
      <c r="G556" s="247"/>
      <c r="H556" s="251">
        <v>1</v>
      </c>
      <c r="I556" s="252"/>
      <c r="J556" s="247"/>
      <c r="K556" s="247"/>
      <c r="L556" s="253"/>
      <c r="M556" s="254"/>
      <c r="N556" s="255"/>
      <c r="O556" s="255"/>
      <c r="P556" s="255"/>
      <c r="Q556" s="255"/>
      <c r="R556" s="255"/>
      <c r="S556" s="255"/>
      <c r="T556" s="256"/>
      <c r="AT556" s="257" t="s">
        <v>249</v>
      </c>
      <c r="AU556" s="257" t="s">
        <v>88</v>
      </c>
      <c r="AV556" s="12" t="s">
        <v>88</v>
      </c>
      <c r="AW556" s="12" t="s">
        <v>31</v>
      </c>
      <c r="AX556" s="12" t="s">
        <v>75</v>
      </c>
      <c r="AY556" s="257" t="s">
        <v>241</v>
      </c>
    </row>
    <row r="557" s="13" customFormat="1">
      <c r="B557" s="258"/>
      <c r="C557" s="259"/>
      <c r="D557" s="248" t="s">
        <v>249</v>
      </c>
      <c r="E557" s="260" t="s">
        <v>1</v>
      </c>
      <c r="F557" s="261" t="s">
        <v>251</v>
      </c>
      <c r="G557" s="259"/>
      <c r="H557" s="262">
        <v>1</v>
      </c>
      <c r="I557" s="263"/>
      <c r="J557" s="259"/>
      <c r="K557" s="259"/>
      <c r="L557" s="264"/>
      <c r="M557" s="265"/>
      <c r="N557" s="266"/>
      <c r="O557" s="266"/>
      <c r="P557" s="266"/>
      <c r="Q557" s="266"/>
      <c r="R557" s="266"/>
      <c r="S557" s="266"/>
      <c r="T557" s="267"/>
      <c r="AT557" s="268" t="s">
        <v>249</v>
      </c>
      <c r="AU557" s="268" t="s">
        <v>88</v>
      </c>
      <c r="AV557" s="13" t="s">
        <v>247</v>
      </c>
      <c r="AW557" s="13" t="s">
        <v>31</v>
      </c>
      <c r="AX557" s="13" t="s">
        <v>82</v>
      </c>
      <c r="AY557" s="268" t="s">
        <v>241</v>
      </c>
    </row>
    <row r="558" s="1" customFormat="1" ht="24" customHeight="1">
      <c r="B558" s="37"/>
      <c r="C558" s="279" t="s">
        <v>763</v>
      </c>
      <c r="D558" s="279" t="s">
        <v>365</v>
      </c>
      <c r="E558" s="280" t="s">
        <v>764</v>
      </c>
      <c r="F558" s="281" t="s">
        <v>765</v>
      </c>
      <c r="G558" s="282" t="s">
        <v>485</v>
      </c>
      <c r="H558" s="283">
        <v>1</v>
      </c>
      <c r="I558" s="284"/>
      <c r="J558" s="285">
        <f>ROUND(I558*H558,2)</f>
        <v>0</v>
      </c>
      <c r="K558" s="281" t="s">
        <v>1</v>
      </c>
      <c r="L558" s="286"/>
      <c r="M558" s="287" t="s">
        <v>1</v>
      </c>
      <c r="N558" s="288" t="s">
        <v>41</v>
      </c>
      <c r="O558" s="85"/>
      <c r="P558" s="242">
        <f>O558*H558</f>
        <v>0</v>
      </c>
      <c r="Q558" s="242">
        <v>0.010999999999999999</v>
      </c>
      <c r="R558" s="242">
        <f>Q558*H558</f>
        <v>0.010999999999999999</v>
      </c>
      <c r="S558" s="242">
        <v>0</v>
      </c>
      <c r="T558" s="243">
        <f>S558*H558</f>
        <v>0</v>
      </c>
      <c r="AR558" s="244" t="s">
        <v>286</v>
      </c>
      <c r="AT558" s="244" t="s">
        <v>365</v>
      </c>
      <c r="AU558" s="244" t="s">
        <v>88</v>
      </c>
      <c r="AY558" s="16" t="s">
        <v>241</v>
      </c>
      <c r="BE558" s="245">
        <f>IF(N558="základná",J558,0)</f>
        <v>0</v>
      </c>
      <c r="BF558" s="245">
        <f>IF(N558="znížená",J558,0)</f>
        <v>0</v>
      </c>
      <c r="BG558" s="245">
        <f>IF(N558="zákl. prenesená",J558,0)</f>
        <v>0</v>
      </c>
      <c r="BH558" s="245">
        <f>IF(N558="zníž. prenesená",J558,0)</f>
        <v>0</v>
      </c>
      <c r="BI558" s="245">
        <f>IF(N558="nulová",J558,0)</f>
        <v>0</v>
      </c>
      <c r="BJ558" s="16" t="s">
        <v>88</v>
      </c>
      <c r="BK558" s="245">
        <f>ROUND(I558*H558,2)</f>
        <v>0</v>
      </c>
      <c r="BL558" s="16" t="s">
        <v>247</v>
      </c>
      <c r="BM558" s="244" t="s">
        <v>766</v>
      </c>
    </row>
    <row r="559" s="12" customFormat="1">
      <c r="B559" s="246"/>
      <c r="C559" s="247"/>
      <c r="D559" s="248" t="s">
        <v>249</v>
      </c>
      <c r="E559" s="249" t="s">
        <v>1</v>
      </c>
      <c r="F559" s="250" t="s">
        <v>762</v>
      </c>
      <c r="G559" s="247"/>
      <c r="H559" s="251">
        <v>1</v>
      </c>
      <c r="I559" s="252"/>
      <c r="J559" s="247"/>
      <c r="K559" s="247"/>
      <c r="L559" s="253"/>
      <c r="M559" s="254"/>
      <c r="N559" s="255"/>
      <c r="O559" s="255"/>
      <c r="P559" s="255"/>
      <c r="Q559" s="255"/>
      <c r="R559" s="255"/>
      <c r="S559" s="255"/>
      <c r="T559" s="256"/>
      <c r="AT559" s="257" t="s">
        <v>249</v>
      </c>
      <c r="AU559" s="257" t="s">
        <v>88</v>
      </c>
      <c r="AV559" s="12" t="s">
        <v>88</v>
      </c>
      <c r="AW559" s="12" t="s">
        <v>31</v>
      </c>
      <c r="AX559" s="12" t="s">
        <v>75</v>
      </c>
      <c r="AY559" s="257" t="s">
        <v>241</v>
      </c>
    </row>
    <row r="560" s="13" customFormat="1">
      <c r="B560" s="258"/>
      <c r="C560" s="259"/>
      <c r="D560" s="248" t="s">
        <v>249</v>
      </c>
      <c r="E560" s="260" t="s">
        <v>1</v>
      </c>
      <c r="F560" s="261" t="s">
        <v>251</v>
      </c>
      <c r="G560" s="259"/>
      <c r="H560" s="262">
        <v>1</v>
      </c>
      <c r="I560" s="263"/>
      <c r="J560" s="259"/>
      <c r="K560" s="259"/>
      <c r="L560" s="264"/>
      <c r="M560" s="265"/>
      <c r="N560" s="266"/>
      <c r="O560" s="266"/>
      <c r="P560" s="266"/>
      <c r="Q560" s="266"/>
      <c r="R560" s="266"/>
      <c r="S560" s="266"/>
      <c r="T560" s="267"/>
      <c r="AT560" s="268" t="s">
        <v>249</v>
      </c>
      <c r="AU560" s="268" t="s">
        <v>88</v>
      </c>
      <c r="AV560" s="13" t="s">
        <v>247</v>
      </c>
      <c r="AW560" s="13" t="s">
        <v>31</v>
      </c>
      <c r="AX560" s="13" t="s">
        <v>82</v>
      </c>
      <c r="AY560" s="268" t="s">
        <v>241</v>
      </c>
    </row>
    <row r="561" s="1" customFormat="1" ht="24" customHeight="1">
      <c r="B561" s="37"/>
      <c r="C561" s="233" t="s">
        <v>767</v>
      </c>
      <c r="D561" s="233" t="s">
        <v>243</v>
      </c>
      <c r="E561" s="234" t="s">
        <v>768</v>
      </c>
      <c r="F561" s="235" t="s">
        <v>769</v>
      </c>
      <c r="G561" s="236" t="s">
        <v>485</v>
      </c>
      <c r="H561" s="237">
        <v>1</v>
      </c>
      <c r="I561" s="238"/>
      <c r="J561" s="239">
        <f>ROUND(I561*H561,2)</f>
        <v>0</v>
      </c>
      <c r="K561" s="235" t="s">
        <v>246</v>
      </c>
      <c r="L561" s="42"/>
      <c r="M561" s="240" t="s">
        <v>1</v>
      </c>
      <c r="N561" s="241" t="s">
        <v>41</v>
      </c>
      <c r="O561" s="85"/>
      <c r="P561" s="242">
        <f>O561*H561</f>
        <v>0</v>
      </c>
      <c r="Q561" s="242">
        <v>0.54347000000000001</v>
      </c>
      <c r="R561" s="242">
        <f>Q561*H561</f>
        <v>0.54347000000000001</v>
      </c>
      <c r="S561" s="242">
        <v>0</v>
      </c>
      <c r="T561" s="243">
        <f>S561*H561</f>
        <v>0</v>
      </c>
      <c r="AR561" s="244" t="s">
        <v>247</v>
      </c>
      <c r="AT561" s="244" t="s">
        <v>243</v>
      </c>
      <c r="AU561" s="244" t="s">
        <v>88</v>
      </c>
      <c r="AY561" s="16" t="s">
        <v>241</v>
      </c>
      <c r="BE561" s="245">
        <f>IF(N561="základná",J561,0)</f>
        <v>0</v>
      </c>
      <c r="BF561" s="245">
        <f>IF(N561="znížená",J561,0)</f>
        <v>0</v>
      </c>
      <c r="BG561" s="245">
        <f>IF(N561="zákl. prenesená",J561,0)</f>
        <v>0</v>
      </c>
      <c r="BH561" s="245">
        <f>IF(N561="zníž. prenesená",J561,0)</f>
        <v>0</v>
      </c>
      <c r="BI561" s="245">
        <f>IF(N561="nulová",J561,0)</f>
        <v>0</v>
      </c>
      <c r="BJ561" s="16" t="s">
        <v>88</v>
      </c>
      <c r="BK561" s="245">
        <f>ROUND(I561*H561,2)</f>
        <v>0</v>
      </c>
      <c r="BL561" s="16" t="s">
        <v>247</v>
      </c>
      <c r="BM561" s="244" t="s">
        <v>770</v>
      </c>
    </row>
    <row r="562" s="12" customFormat="1">
      <c r="B562" s="246"/>
      <c r="C562" s="247"/>
      <c r="D562" s="248" t="s">
        <v>249</v>
      </c>
      <c r="E562" s="249" t="s">
        <v>1</v>
      </c>
      <c r="F562" s="250" t="s">
        <v>771</v>
      </c>
      <c r="G562" s="247"/>
      <c r="H562" s="251">
        <v>1</v>
      </c>
      <c r="I562" s="252"/>
      <c r="J562" s="247"/>
      <c r="K562" s="247"/>
      <c r="L562" s="253"/>
      <c r="M562" s="254"/>
      <c r="N562" s="255"/>
      <c r="O562" s="255"/>
      <c r="P562" s="255"/>
      <c r="Q562" s="255"/>
      <c r="R562" s="255"/>
      <c r="S562" s="255"/>
      <c r="T562" s="256"/>
      <c r="AT562" s="257" t="s">
        <v>249</v>
      </c>
      <c r="AU562" s="257" t="s">
        <v>88</v>
      </c>
      <c r="AV562" s="12" t="s">
        <v>88</v>
      </c>
      <c r="AW562" s="12" t="s">
        <v>31</v>
      </c>
      <c r="AX562" s="12" t="s">
        <v>75</v>
      </c>
      <c r="AY562" s="257" t="s">
        <v>241</v>
      </c>
    </row>
    <row r="563" s="13" customFormat="1">
      <c r="B563" s="258"/>
      <c r="C563" s="259"/>
      <c r="D563" s="248" t="s">
        <v>249</v>
      </c>
      <c r="E563" s="260" t="s">
        <v>1</v>
      </c>
      <c r="F563" s="261" t="s">
        <v>251</v>
      </c>
      <c r="G563" s="259"/>
      <c r="H563" s="262">
        <v>1</v>
      </c>
      <c r="I563" s="263"/>
      <c r="J563" s="259"/>
      <c r="K563" s="259"/>
      <c r="L563" s="264"/>
      <c r="M563" s="265"/>
      <c r="N563" s="266"/>
      <c r="O563" s="266"/>
      <c r="P563" s="266"/>
      <c r="Q563" s="266"/>
      <c r="R563" s="266"/>
      <c r="S563" s="266"/>
      <c r="T563" s="267"/>
      <c r="AT563" s="268" t="s">
        <v>249</v>
      </c>
      <c r="AU563" s="268" t="s">
        <v>88</v>
      </c>
      <c r="AV563" s="13" t="s">
        <v>247</v>
      </c>
      <c r="AW563" s="13" t="s">
        <v>31</v>
      </c>
      <c r="AX563" s="13" t="s">
        <v>82</v>
      </c>
      <c r="AY563" s="268" t="s">
        <v>241</v>
      </c>
    </row>
    <row r="564" s="1" customFormat="1" ht="24" customHeight="1">
      <c r="B564" s="37"/>
      <c r="C564" s="279" t="s">
        <v>772</v>
      </c>
      <c r="D564" s="279" t="s">
        <v>365</v>
      </c>
      <c r="E564" s="280" t="s">
        <v>773</v>
      </c>
      <c r="F564" s="281" t="s">
        <v>774</v>
      </c>
      <c r="G564" s="282" t="s">
        <v>485</v>
      </c>
      <c r="H564" s="283">
        <v>1</v>
      </c>
      <c r="I564" s="284"/>
      <c r="J564" s="285">
        <f>ROUND(I564*H564,2)</f>
        <v>0</v>
      </c>
      <c r="K564" s="281" t="s">
        <v>1</v>
      </c>
      <c r="L564" s="286"/>
      <c r="M564" s="287" t="s">
        <v>1</v>
      </c>
      <c r="N564" s="288" t="s">
        <v>41</v>
      </c>
      <c r="O564" s="85"/>
      <c r="P564" s="242">
        <f>O564*H564</f>
        <v>0</v>
      </c>
      <c r="Q564" s="242">
        <v>0.016</v>
      </c>
      <c r="R564" s="242">
        <f>Q564*H564</f>
        <v>0.016</v>
      </c>
      <c r="S564" s="242">
        <v>0</v>
      </c>
      <c r="T564" s="243">
        <f>S564*H564</f>
        <v>0</v>
      </c>
      <c r="AR564" s="244" t="s">
        <v>286</v>
      </c>
      <c r="AT564" s="244" t="s">
        <v>365</v>
      </c>
      <c r="AU564" s="244" t="s">
        <v>88</v>
      </c>
      <c r="AY564" s="16" t="s">
        <v>241</v>
      </c>
      <c r="BE564" s="245">
        <f>IF(N564="základná",J564,0)</f>
        <v>0</v>
      </c>
      <c r="BF564" s="245">
        <f>IF(N564="znížená",J564,0)</f>
        <v>0</v>
      </c>
      <c r="BG564" s="245">
        <f>IF(N564="zákl. prenesená",J564,0)</f>
        <v>0</v>
      </c>
      <c r="BH564" s="245">
        <f>IF(N564="zníž. prenesená",J564,0)</f>
        <v>0</v>
      </c>
      <c r="BI564" s="245">
        <f>IF(N564="nulová",J564,0)</f>
        <v>0</v>
      </c>
      <c r="BJ564" s="16" t="s">
        <v>88</v>
      </c>
      <c r="BK564" s="245">
        <f>ROUND(I564*H564,2)</f>
        <v>0</v>
      </c>
      <c r="BL564" s="16" t="s">
        <v>247</v>
      </c>
      <c r="BM564" s="244" t="s">
        <v>775</v>
      </c>
    </row>
    <row r="565" s="11" customFormat="1" ht="22.8" customHeight="1">
      <c r="B565" s="217"/>
      <c r="C565" s="218"/>
      <c r="D565" s="219" t="s">
        <v>74</v>
      </c>
      <c r="E565" s="231" t="s">
        <v>294</v>
      </c>
      <c r="F565" s="231" t="s">
        <v>776</v>
      </c>
      <c r="G565" s="218"/>
      <c r="H565" s="218"/>
      <c r="I565" s="221"/>
      <c r="J565" s="232">
        <f>BK565</f>
        <v>0</v>
      </c>
      <c r="K565" s="218"/>
      <c r="L565" s="223"/>
      <c r="M565" s="224"/>
      <c r="N565" s="225"/>
      <c r="O565" s="225"/>
      <c r="P565" s="226">
        <f>SUM(P566:P703)</f>
        <v>0</v>
      </c>
      <c r="Q565" s="225"/>
      <c r="R565" s="226">
        <f>SUM(R566:R703)</f>
        <v>6.0530020499999999</v>
      </c>
      <c r="S565" s="225"/>
      <c r="T565" s="227">
        <f>SUM(T566:T703)</f>
        <v>103.48045500000002</v>
      </c>
      <c r="AR565" s="228" t="s">
        <v>82</v>
      </c>
      <c r="AT565" s="229" t="s">
        <v>74</v>
      </c>
      <c r="AU565" s="229" t="s">
        <v>82</v>
      </c>
      <c r="AY565" s="228" t="s">
        <v>241</v>
      </c>
      <c r="BK565" s="230">
        <f>SUM(BK566:BK703)</f>
        <v>0</v>
      </c>
    </row>
    <row r="566" s="1" customFormat="1" ht="36" customHeight="1">
      <c r="B566" s="37"/>
      <c r="C566" s="233" t="s">
        <v>777</v>
      </c>
      <c r="D566" s="233" t="s">
        <v>243</v>
      </c>
      <c r="E566" s="234" t="s">
        <v>778</v>
      </c>
      <c r="F566" s="235" t="s">
        <v>779</v>
      </c>
      <c r="G566" s="236" t="s">
        <v>134</v>
      </c>
      <c r="H566" s="237">
        <v>27.045000000000002</v>
      </c>
      <c r="I566" s="238"/>
      <c r="J566" s="239">
        <f>ROUND(I566*H566,2)</f>
        <v>0</v>
      </c>
      <c r="K566" s="235" t="s">
        <v>246</v>
      </c>
      <c r="L566" s="42"/>
      <c r="M566" s="240" t="s">
        <v>1</v>
      </c>
      <c r="N566" s="241" t="s">
        <v>41</v>
      </c>
      <c r="O566" s="85"/>
      <c r="P566" s="242">
        <f>O566*H566</f>
        <v>0</v>
      </c>
      <c r="Q566" s="242">
        <v>0.098530000000000006</v>
      </c>
      <c r="R566" s="242">
        <f>Q566*H566</f>
        <v>2.6647438500000002</v>
      </c>
      <c r="S566" s="242">
        <v>0</v>
      </c>
      <c r="T566" s="243">
        <f>S566*H566</f>
        <v>0</v>
      </c>
      <c r="AR566" s="244" t="s">
        <v>247</v>
      </c>
      <c r="AT566" s="244" t="s">
        <v>243</v>
      </c>
      <c r="AU566" s="244" t="s">
        <v>88</v>
      </c>
      <c r="AY566" s="16" t="s">
        <v>241</v>
      </c>
      <c r="BE566" s="245">
        <f>IF(N566="základná",J566,0)</f>
        <v>0</v>
      </c>
      <c r="BF566" s="245">
        <f>IF(N566="znížená",J566,0)</f>
        <v>0</v>
      </c>
      <c r="BG566" s="245">
        <f>IF(N566="zákl. prenesená",J566,0)</f>
        <v>0</v>
      </c>
      <c r="BH566" s="245">
        <f>IF(N566="zníž. prenesená",J566,0)</f>
        <v>0</v>
      </c>
      <c r="BI566" s="245">
        <f>IF(N566="nulová",J566,0)</f>
        <v>0</v>
      </c>
      <c r="BJ566" s="16" t="s">
        <v>88</v>
      </c>
      <c r="BK566" s="245">
        <f>ROUND(I566*H566,2)</f>
        <v>0</v>
      </c>
      <c r="BL566" s="16" t="s">
        <v>247</v>
      </c>
      <c r="BM566" s="244" t="s">
        <v>780</v>
      </c>
    </row>
    <row r="567" s="14" customFormat="1">
      <c r="B567" s="269"/>
      <c r="C567" s="270"/>
      <c r="D567" s="248" t="s">
        <v>249</v>
      </c>
      <c r="E567" s="271" t="s">
        <v>1</v>
      </c>
      <c r="F567" s="272" t="s">
        <v>347</v>
      </c>
      <c r="G567" s="270"/>
      <c r="H567" s="271" t="s">
        <v>1</v>
      </c>
      <c r="I567" s="273"/>
      <c r="J567" s="270"/>
      <c r="K567" s="270"/>
      <c r="L567" s="274"/>
      <c r="M567" s="275"/>
      <c r="N567" s="276"/>
      <c r="O567" s="276"/>
      <c r="P567" s="276"/>
      <c r="Q567" s="276"/>
      <c r="R567" s="276"/>
      <c r="S567" s="276"/>
      <c r="T567" s="277"/>
      <c r="AT567" s="278" t="s">
        <v>249</v>
      </c>
      <c r="AU567" s="278" t="s">
        <v>88</v>
      </c>
      <c r="AV567" s="14" t="s">
        <v>82</v>
      </c>
      <c r="AW567" s="14" t="s">
        <v>31</v>
      </c>
      <c r="AX567" s="14" t="s">
        <v>75</v>
      </c>
      <c r="AY567" s="278" t="s">
        <v>241</v>
      </c>
    </row>
    <row r="568" s="12" customFormat="1">
      <c r="B568" s="246"/>
      <c r="C568" s="247"/>
      <c r="D568" s="248" t="s">
        <v>249</v>
      </c>
      <c r="E568" s="249" t="s">
        <v>1</v>
      </c>
      <c r="F568" s="250" t="s">
        <v>781</v>
      </c>
      <c r="G568" s="247"/>
      <c r="H568" s="251">
        <v>1.21</v>
      </c>
      <c r="I568" s="252"/>
      <c r="J568" s="247"/>
      <c r="K568" s="247"/>
      <c r="L568" s="253"/>
      <c r="M568" s="254"/>
      <c r="N568" s="255"/>
      <c r="O568" s="255"/>
      <c r="P568" s="255"/>
      <c r="Q568" s="255"/>
      <c r="R568" s="255"/>
      <c r="S568" s="255"/>
      <c r="T568" s="256"/>
      <c r="AT568" s="257" t="s">
        <v>249</v>
      </c>
      <c r="AU568" s="257" t="s">
        <v>88</v>
      </c>
      <c r="AV568" s="12" t="s">
        <v>88</v>
      </c>
      <c r="AW568" s="12" t="s">
        <v>31</v>
      </c>
      <c r="AX568" s="12" t="s">
        <v>75</v>
      </c>
      <c r="AY568" s="257" t="s">
        <v>241</v>
      </c>
    </row>
    <row r="569" s="12" customFormat="1">
      <c r="B569" s="246"/>
      <c r="C569" s="247"/>
      <c r="D569" s="248" t="s">
        <v>249</v>
      </c>
      <c r="E569" s="249" t="s">
        <v>1</v>
      </c>
      <c r="F569" s="250" t="s">
        <v>782</v>
      </c>
      <c r="G569" s="247"/>
      <c r="H569" s="251">
        <v>0.98499999999999999</v>
      </c>
      <c r="I569" s="252"/>
      <c r="J569" s="247"/>
      <c r="K569" s="247"/>
      <c r="L569" s="253"/>
      <c r="M569" s="254"/>
      <c r="N569" s="255"/>
      <c r="O569" s="255"/>
      <c r="P569" s="255"/>
      <c r="Q569" s="255"/>
      <c r="R569" s="255"/>
      <c r="S569" s="255"/>
      <c r="T569" s="256"/>
      <c r="AT569" s="257" t="s">
        <v>249</v>
      </c>
      <c r="AU569" s="257" t="s">
        <v>88</v>
      </c>
      <c r="AV569" s="12" t="s">
        <v>88</v>
      </c>
      <c r="AW569" s="12" t="s">
        <v>31</v>
      </c>
      <c r="AX569" s="12" t="s">
        <v>75</v>
      </c>
      <c r="AY569" s="257" t="s">
        <v>241</v>
      </c>
    </row>
    <row r="570" s="12" customFormat="1">
      <c r="B570" s="246"/>
      <c r="C570" s="247"/>
      <c r="D570" s="248" t="s">
        <v>249</v>
      </c>
      <c r="E570" s="249" t="s">
        <v>1</v>
      </c>
      <c r="F570" s="250" t="s">
        <v>783</v>
      </c>
      <c r="G570" s="247"/>
      <c r="H570" s="251">
        <v>24.850000000000001</v>
      </c>
      <c r="I570" s="252"/>
      <c r="J570" s="247"/>
      <c r="K570" s="247"/>
      <c r="L570" s="253"/>
      <c r="M570" s="254"/>
      <c r="N570" s="255"/>
      <c r="O570" s="255"/>
      <c r="P570" s="255"/>
      <c r="Q570" s="255"/>
      <c r="R570" s="255"/>
      <c r="S570" s="255"/>
      <c r="T570" s="256"/>
      <c r="AT570" s="257" t="s">
        <v>249</v>
      </c>
      <c r="AU570" s="257" t="s">
        <v>88</v>
      </c>
      <c r="AV570" s="12" t="s">
        <v>88</v>
      </c>
      <c r="AW570" s="12" t="s">
        <v>31</v>
      </c>
      <c r="AX570" s="12" t="s">
        <v>75</v>
      </c>
      <c r="AY570" s="257" t="s">
        <v>241</v>
      </c>
    </row>
    <row r="571" s="13" customFormat="1">
      <c r="B571" s="258"/>
      <c r="C571" s="259"/>
      <c r="D571" s="248" t="s">
        <v>249</v>
      </c>
      <c r="E571" s="260" t="s">
        <v>1</v>
      </c>
      <c r="F571" s="261" t="s">
        <v>251</v>
      </c>
      <c r="G571" s="259"/>
      <c r="H571" s="262">
        <v>27.045000000000002</v>
      </c>
      <c r="I571" s="263"/>
      <c r="J571" s="259"/>
      <c r="K571" s="259"/>
      <c r="L571" s="264"/>
      <c r="M571" s="265"/>
      <c r="N571" s="266"/>
      <c r="O571" s="266"/>
      <c r="P571" s="266"/>
      <c r="Q571" s="266"/>
      <c r="R571" s="266"/>
      <c r="S571" s="266"/>
      <c r="T571" s="267"/>
      <c r="AT571" s="268" t="s">
        <v>249</v>
      </c>
      <c r="AU571" s="268" t="s">
        <v>88</v>
      </c>
      <c r="AV571" s="13" t="s">
        <v>247</v>
      </c>
      <c r="AW571" s="13" t="s">
        <v>31</v>
      </c>
      <c r="AX571" s="13" t="s">
        <v>82</v>
      </c>
      <c r="AY571" s="268" t="s">
        <v>241</v>
      </c>
    </row>
    <row r="572" s="1" customFormat="1" ht="16.5" customHeight="1">
      <c r="B572" s="37"/>
      <c r="C572" s="279" t="s">
        <v>784</v>
      </c>
      <c r="D572" s="279" t="s">
        <v>365</v>
      </c>
      <c r="E572" s="280" t="s">
        <v>785</v>
      </c>
      <c r="F572" s="281" t="s">
        <v>786</v>
      </c>
      <c r="G572" s="282" t="s">
        <v>485</v>
      </c>
      <c r="H572" s="283">
        <v>27.315000000000001</v>
      </c>
      <c r="I572" s="284"/>
      <c r="J572" s="285">
        <f>ROUND(I572*H572,2)</f>
        <v>0</v>
      </c>
      <c r="K572" s="281" t="s">
        <v>1</v>
      </c>
      <c r="L572" s="286"/>
      <c r="M572" s="287" t="s">
        <v>1</v>
      </c>
      <c r="N572" s="288" t="s">
        <v>41</v>
      </c>
      <c r="O572" s="85"/>
      <c r="P572" s="242">
        <f>O572*H572</f>
        <v>0</v>
      </c>
      <c r="Q572" s="242">
        <v>0.023</v>
      </c>
      <c r="R572" s="242">
        <f>Q572*H572</f>
        <v>0.62824500000000005</v>
      </c>
      <c r="S572" s="242">
        <v>0</v>
      </c>
      <c r="T572" s="243">
        <f>S572*H572</f>
        <v>0</v>
      </c>
      <c r="AR572" s="244" t="s">
        <v>286</v>
      </c>
      <c r="AT572" s="244" t="s">
        <v>365</v>
      </c>
      <c r="AU572" s="244" t="s">
        <v>88</v>
      </c>
      <c r="AY572" s="16" t="s">
        <v>241</v>
      </c>
      <c r="BE572" s="245">
        <f>IF(N572="základná",J572,0)</f>
        <v>0</v>
      </c>
      <c r="BF572" s="245">
        <f>IF(N572="znížená",J572,0)</f>
        <v>0</v>
      </c>
      <c r="BG572" s="245">
        <f>IF(N572="zákl. prenesená",J572,0)</f>
        <v>0</v>
      </c>
      <c r="BH572" s="245">
        <f>IF(N572="zníž. prenesená",J572,0)</f>
        <v>0</v>
      </c>
      <c r="BI572" s="245">
        <f>IF(N572="nulová",J572,0)</f>
        <v>0</v>
      </c>
      <c r="BJ572" s="16" t="s">
        <v>88</v>
      </c>
      <c r="BK572" s="245">
        <f>ROUND(I572*H572,2)</f>
        <v>0</v>
      </c>
      <c r="BL572" s="16" t="s">
        <v>247</v>
      </c>
      <c r="BM572" s="244" t="s">
        <v>787</v>
      </c>
    </row>
    <row r="573" s="12" customFormat="1">
      <c r="B573" s="246"/>
      <c r="C573" s="247"/>
      <c r="D573" s="248" t="s">
        <v>249</v>
      </c>
      <c r="E573" s="247"/>
      <c r="F573" s="250" t="s">
        <v>788</v>
      </c>
      <c r="G573" s="247"/>
      <c r="H573" s="251">
        <v>27.315000000000001</v>
      </c>
      <c r="I573" s="252"/>
      <c r="J573" s="247"/>
      <c r="K573" s="247"/>
      <c r="L573" s="253"/>
      <c r="M573" s="254"/>
      <c r="N573" s="255"/>
      <c r="O573" s="255"/>
      <c r="P573" s="255"/>
      <c r="Q573" s="255"/>
      <c r="R573" s="255"/>
      <c r="S573" s="255"/>
      <c r="T573" s="256"/>
      <c r="AT573" s="257" t="s">
        <v>249</v>
      </c>
      <c r="AU573" s="257" t="s">
        <v>88</v>
      </c>
      <c r="AV573" s="12" t="s">
        <v>88</v>
      </c>
      <c r="AW573" s="12" t="s">
        <v>4</v>
      </c>
      <c r="AX573" s="12" t="s">
        <v>82</v>
      </c>
      <c r="AY573" s="257" t="s">
        <v>241</v>
      </c>
    </row>
    <row r="574" s="1" customFormat="1" ht="24" customHeight="1">
      <c r="B574" s="37"/>
      <c r="C574" s="233" t="s">
        <v>789</v>
      </c>
      <c r="D574" s="233" t="s">
        <v>243</v>
      </c>
      <c r="E574" s="234" t="s">
        <v>790</v>
      </c>
      <c r="F574" s="235" t="s">
        <v>791</v>
      </c>
      <c r="G574" s="236" t="s">
        <v>139</v>
      </c>
      <c r="H574" s="237">
        <v>53.655000000000001</v>
      </c>
      <c r="I574" s="238"/>
      <c r="J574" s="239">
        <f>ROUND(I574*H574,2)</f>
        <v>0</v>
      </c>
      <c r="K574" s="235" t="s">
        <v>246</v>
      </c>
      <c r="L574" s="42"/>
      <c r="M574" s="240" t="s">
        <v>1</v>
      </c>
      <c r="N574" s="241" t="s">
        <v>41</v>
      </c>
      <c r="O574" s="85"/>
      <c r="P574" s="242">
        <f>O574*H574</f>
        <v>0</v>
      </c>
      <c r="Q574" s="242">
        <v>0.02572</v>
      </c>
      <c r="R574" s="242">
        <f>Q574*H574</f>
        <v>1.3800066</v>
      </c>
      <c r="S574" s="242">
        <v>0</v>
      </c>
      <c r="T574" s="243">
        <f>S574*H574</f>
        <v>0</v>
      </c>
      <c r="AR574" s="244" t="s">
        <v>247</v>
      </c>
      <c r="AT574" s="244" t="s">
        <v>243</v>
      </c>
      <c r="AU574" s="244" t="s">
        <v>88</v>
      </c>
      <c r="AY574" s="16" t="s">
        <v>241</v>
      </c>
      <c r="BE574" s="245">
        <f>IF(N574="základná",J574,0)</f>
        <v>0</v>
      </c>
      <c r="BF574" s="245">
        <f>IF(N574="znížená",J574,0)</f>
        <v>0</v>
      </c>
      <c r="BG574" s="245">
        <f>IF(N574="zákl. prenesená",J574,0)</f>
        <v>0</v>
      </c>
      <c r="BH574" s="245">
        <f>IF(N574="zníž. prenesená",J574,0)</f>
        <v>0</v>
      </c>
      <c r="BI574" s="245">
        <f>IF(N574="nulová",J574,0)</f>
        <v>0</v>
      </c>
      <c r="BJ574" s="16" t="s">
        <v>88</v>
      </c>
      <c r="BK574" s="245">
        <f>ROUND(I574*H574,2)</f>
        <v>0</v>
      </c>
      <c r="BL574" s="16" t="s">
        <v>247</v>
      </c>
      <c r="BM574" s="244" t="s">
        <v>792</v>
      </c>
    </row>
    <row r="575" s="12" customFormat="1">
      <c r="B575" s="246"/>
      <c r="C575" s="247"/>
      <c r="D575" s="248" t="s">
        <v>249</v>
      </c>
      <c r="E575" s="249" t="s">
        <v>1</v>
      </c>
      <c r="F575" s="250" t="s">
        <v>793</v>
      </c>
      <c r="G575" s="247"/>
      <c r="H575" s="251">
        <v>9.9900000000000002</v>
      </c>
      <c r="I575" s="252"/>
      <c r="J575" s="247"/>
      <c r="K575" s="247"/>
      <c r="L575" s="253"/>
      <c r="M575" s="254"/>
      <c r="N575" s="255"/>
      <c r="O575" s="255"/>
      <c r="P575" s="255"/>
      <c r="Q575" s="255"/>
      <c r="R575" s="255"/>
      <c r="S575" s="255"/>
      <c r="T575" s="256"/>
      <c r="AT575" s="257" t="s">
        <v>249</v>
      </c>
      <c r="AU575" s="257" t="s">
        <v>88</v>
      </c>
      <c r="AV575" s="12" t="s">
        <v>88</v>
      </c>
      <c r="AW575" s="12" t="s">
        <v>31</v>
      </c>
      <c r="AX575" s="12" t="s">
        <v>75</v>
      </c>
      <c r="AY575" s="257" t="s">
        <v>241</v>
      </c>
    </row>
    <row r="576" s="12" customFormat="1">
      <c r="B576" s="246"/>
      <c r="C576" s="247"/>
      <c r="D576" s="248" t="s">
        <v>249</v>
      </c>
      <c r="E576" s="249" t="s">
        <v>1</v>
      </c>
      <c r="F576" s="250" t="s">
        <v>794</v>
      </c>
      <c r="G576" s="247"/>
      <c r="H576" s="251">
        <v>40.350000000000001</v>
      </c>
      <c r="I576" s="252"/>
      <c r="J576" s="247"/>
      <c r="K576" s="247"/>
      <c r="L576" s="253"/>
      <c r="M576" s="254"/>
      <c r="N576" s="255"/>
      <c r="O576" s="255"/>
      <c r="P576" s="255"/>
      <c r="Q576" s="255"/>
      <c r="R576" s="255"/>
      <c r="S576" s="255"/>
      <c r="T576" s="256"/>
      <c r="AT576" s="257" t="s">
        <v>249</v>
      </c>
      <c r="AU576" s="257" t="s">
        <v>88</v>
      </c>
      <c r="AV576" s="12" t="s">
        <v>88</v>
      </c>
      <c r="AW576" s="12" t="s">
        <v>31</v>
      </c>
      <c r="AX576" s="12" t="s">
        <v>75</v>
      </c>
      <c r="AY576" s="257" t="s">
        <v>241</v>
      </c>
    </row>
    <row r="577" s="12" customFormat="1">
      <c r="B577" s="246"/>
      <c r="C577" s="247"/>
      <c r="D577" s="248" t="s">
        <v>249</v>
      </c>
      <c r="E577" s="249" t="s">
        <v>1</v>
      </c>
      <c r="F577" s="250" t="s">
        <v>795</v>
      </c>
      <c r="G577" s="247"/>
      <c r="H577" s="251">
        <v>3.3149999999999999</v>
      </c>
      <c r="I577" s="252"/>
      <c r="J577" s="247"/>
      <c r="K577" s="247"/>
      <c r="L577" s="253"/>
      <c r="M577" s="254"/>
      <c r="N577" s="255"/>
      <c r="O577" s="255"/>
      <c r="P577" s="255"/>
      <c r="Q577" s="255"/>
      <c r="R577" s="255"/>
      <c r="S577" s="255"/>
      <c r="T577" s="256"/>
      <c r="AT577" s="257" t="s">
        <v>249</v>
      </c>
      <c r="AU577" s="257" t="s">
        <v>88</v>
      </c>
      <c r="AV577" s="12" t="s">
        <v>88</v>
      </c>
      <c r="AW577" s="12" t="s">
        <v>31</v>
      </c>
      <c r="AX577" s="12" t="s">
        <v>75</v>
      </c>
      <c r="AY577" s="257" t="s">
        <v>241</v>
      </c>
    </row>
    <row r="578" s="13" customFormat="1">
      <c r="B578" s="258"/>
      <c r="C578" s="259"/>
      <c r="D578" s="248" t="s">
        <v>249</v>
      </c>
      <c r="E578" s="260" t="s">
        <v>124</v>
      </c>
      <c r="F578" s="261" t="s">
        <v>251</v>
      </c>
      <c r="G578" s="259"/>
      <c r="H578" s="262">
        <v>53.655000000000001</v>
      </c>
      <c r="I578" s="263"/>
      <c r="J578" s="259"/>
      <c r="K578" s="259"/>
      <c r="L578" s="264"/>
      <c r="M578" s="265"/>
      <c r="N578" s="266"/>
      <c r="O578" s="266"/>
      <c r="P578" s="266"/>
      <c r="Q578" s="266"/>
      <c r="R578" s="266"/>
      <c r="S578" s="266"/>
      <c r="T578" s="267"/>
      <c r="AT578" s="268" t="s">
        <v>249</v>
      </c>
      <c r="AU578" s="268" t="s">
        <v>88</v>
      </c>
      <c r="AV578" s="13" t="s">
        <v>247</v>
      </c>
      <c r="AW578" s="13" t="s">
        <v>31</v>
      </c>
      <c r="AX578" s="13" t="s">
        <v>82</v>
      </c>
      <c r="AY578" s="268" t="s">
        <v>241</v>
      </c>
    </row>
    <row r="579" s="1" customFormat="1" ht="24" customHeight="1">
      <c r="B579" s="37"/>
      <c r="C579" s="233" t="s">
        <v>796</v>
      </c>
      <c r="D579" s="233" t="s">
        <v>243</v>
      </c>
      <c r="E579" s="234" t="s">
        <v>797</v>
      </c>
      <c r="F579" s="235" t="s">
        <v>798</v>
      </c>
      <c r="G579" s="236" t="s">
        <v>139</v>
      </c>
      <c r="H579" s="237">
        <v>53.655000000000001</v>
      </c>
      <c r="I579" s="238"/>
      <c r="J579" s="239">
        <f>ROUND(I579*H579,2)</f>
        <v>0</v>
      </c>
      <c r="K579" s="235" t="s">
        <v>246</v>
      </c>
      <c r="L579" s="42"/>
      <c r="M579" s="240" t="s">
        <v>1</v>
      </c>
      <c r="N579" s="241" t="s">
        <v>41</v>
      </c>
      <c r="O579" s="85"/>
      <c r="P579" s="242">
        <f>O579*H579</f>
        <v>0</v>
      </c>
      <c r="Q579" s="242">
        <v>0.02572</v>
      </c>
      <c r="R579" s="242">
        <f>Q579*H579</f>
        <v>1.3800066</v>
      </c>
      <c r="S579" s="242">
        <v>0</v>
      </c>
      <c r="T579" s="243">
        <f>S579*H579</f>
        <v>0</v>
      </c>
      <c r="AR579" s="244" t="s">
        <v>247</v>
      </c>
      <c r="AT579" s="244" t="s">
        <v>243</v>
      </c>
      <c r="AU579" s="244" t="s">
        <v>88</v>
      </c>
      <c r="AY579" s="16" t="s">
        <v>241</v>
      </c>
      <c r="BE579" s="245">
        <f>IF(N579="základná",J579,0)</f>
        <v>0</v>
      </c>
      <c r="BF579" s="245">
        <f>IF(N579="znížená",J579,0)</f>
        <v>0</v>
      </c>
      <c r="BG579" s="245">
        <f>IF(N579="zákl. prenesená",J579,0)</f>
        <v>0</v>
      </c>
      <c r="BH579" s="245">
        <f>IF(N579="zníž. prenesená",J579,0)</f>
        <v>0</v>
      </c>
      <c r="BI579" s="245">
        <f>IF(N579="nulová",J579,0)</f>
        <v>0</v>
      </c>
      <c r="BJ579" s="16" t="s">
        <v>88</v>
      </c>
      <c r="BK579" s="245">
        <f>ROUND(I579*H579,2)</f>
        <v>0</v>
      </c>
      <c r="BL579" s="16" t="s">
        <v>247</v>
      </c>
      <c r="BM579" s="244" t="s">
        <v>799</v>
      </c>
    </row>
    <row r="580" s="12" customFormat="1">
      <c r="B580" s="246"/>
      <c r="C580" s="247"/>
      <c r="D580" s="248" t="s">
        <v>249</v>
      </c>
      <c r="E580" s="249" t="s">
        <v>1</v>
      </c>
      <c r="F580" s="250" t="s">
        <v>124</v>
      </c>
      <c r="G580" s="247"/>
      <c r="H580" s="251">
        <v>53.655000000000001</v>
      </c>
      <c r="I580" s="252"/>
      <c r="J580" s="247"/>
      <c r="K580" s="247"/>
      <c r="L580" s="253"/>
      <c r="M580" s="254"/>
      <c r="N580" s="255"/>
      <c r="O580" s="255"/>
      <c r="P580" s="255"/>
      <c r="Q580" s="255"/>
      <c r="R580" s="255"/>
      <c r="S580" s="255"/>
      <c r="T580" s="256"/>
      <c r="AT580" s="257" t="s">
        <v>249</v>
      </c>
      <c r="AU580" s="257" t="s">
        <v>88</v>
      </c>
      <c r="AV580" s="12" t="s">
        <v>88</v>
      </c>
      <c r="AW580" s="12" t="s">
        <v>31</v>
      </c>
      <c r="AX580" s="12" t="s">
        <v>75</v>
      </c>
      <c r="AY580" s="257" t="s">
        <v>241</v>
      </c>
    </row>
    <row r="581" s="13" customFormat="1">
      <c r="B581" s="258"/>
      <c r="C581" s="259"/>
      <c r="D581" s="248" t="s">
        <v>249</v>
      </c>
      <c r="E581" s="260" t="s">
        <v>1</v>
      </c>
      <c r="F581" s="261" t="s">
        <v>251</v>
      </c>
      <c r="G581" s="259"/>
      <c r="H581" s="262">
        <v>53.655000000000001</v>
      </c>
      <c r="I581" s="263"/>
      <c r="J581" s="259"/>
      <c r="K581" s="259"/>
      <c r="L581" s="264"/>
      <c r="M581" s="265"/>
      <c r="N581" s="266"/>
      <c r="O581" s="266"/>
      <c r="P581" s="266"/>
      <c r="Q581" s="266"/>
      <c r="R581" s="266"/>
      <c r="S581" s="266"/>
      <c r="T581" s="267"/>
      <c r="AT581" s="268" t="s">
        <v>249</v>
      </c>
      <c r="AU581" s="268" t="s">
        <v>88</v>
      </c>
      <c r="AV581" s="13" t="s">
        <v>247</v>
      </c>
      <c r="AW581" s="13" t="s">
        <v>31</v>
      </c>
      <c r="AX581" s="13" t="s">
        <v>82</v>
      </c>
      <c r="AY581" s="268" t="s">
        <v>241</v>
      </c>
    </row>
    <row r="582" s="1" customFormat="1" ht="36" customHeight="1">
      <c r="B582" s="37"/>
      <c r="C582" s="233" t="s">
        <v>800</v>
      </c>
      <c r="D582" s="233" t="s">
        <v>243</v>
      </c>
      <c r="E582" s="234" t="s">
        <v>801</v>
      </c>
      <c r="F582" s="235" t="s">
        <v>802</v>
      </c>
      <c r="G582" s="236" t="s">
        <v>143</v>
      </c>
      <c r="H582" s="237">
        <v>22.207999999999998</v>
      </c>
      <c r="I582" s="238"/>
      <c r="J582" s="239">
        <f>ROUND(I582*H582,2)</f>
        <v>0</v>
      </c>
      <c r="K582" s="235" t="s">
        <v>246</v>
      </c>
      <c r="L582" s="42"/>
      <c r="M582" s="240" t="s">
        <v>1</v>
      </c>
      <c r="N582" s="241" t="s">
        <v>41</v>
      </c>
      <c r="O582" s="85"/>
      <c r="P582" s="242">
        <f>O582*H582</f>
        <v>0</v>
      </c>
      <c r="Q582" s="242">
        <v>0</v>
      </c>
      <c r="R582" s="242">
        <f>Q582*H582</f>
        <v>0</v>
      </c>
      <c r="S582" s="242">
        <v>1.905</v>
      </c>
      <c r="T582" s="243">
        <f>S582*H582</f>
        <v>42.306239999999995</v>
      </c>
      <c r="AR582" s="244" t="s">
        <v>247</v>
      </c>
      <c r="AT582" s="244" t="s">
        <v>243</v>
      </c>
      <c r="AU582" s="244" t="s">
        <v>88</v>
      </c>
      <c r="AY582" s="16" t="s">
        <v>241</v>
      </c>
      <c r="BE582" s="245">
        <f>IF(N582="základná",J582,0)</f>
        <v>0</v>
      </c>
      <c r="BF582" s="245">
        <f>IF(N582="znížená",J582,0)</f>
        <v>0</v>
      </c>
      <c r="BG582" s="245">
        <f>IF(N582="zákl. prenesená",J582,0)</f>
        <v>0</v>
      </c>
      <c r="BH582" s="245">
        <f>IF(N582="zníž. prenesená",J582,0)</f>
        <v>0</v>
      </c>
      <c r="BI582" s="245">
        <f>IF(N582="nulová",J582,0)</f>
        <v>0</v>
      </c>
      <c r="BJ582" s="16" t="s">
        <v>88</v>
      </c>
      <c r="BK582" s="245">
        <f>ROUND(I582*H582,2)</f>
        <v>0</v>
      </c>
      <c r="BL582" s="16" t="s">
        <v>247</v>
      </c>
      <c r="BM582" s="244" t="s">
        <v>803</v>
      </c>
    </row>
    <row r="583" s="14" customFormat="1">
      <c r="B583" s="269"/>
      <c r="C583" s="270"/>
      <c r="D583" s="248" t="s">
        <v>249</v>
      </c>
      <c r="E583" s="271" t="s">
        <v>1</v>
      </c>
      <c r="F583" s="272" t="s">
        <v>804</v>
      </c>
      <c r="G583" s="270"/>
      <c r="H583" s="271" t="s">
        <v>1</v>
      </c>
      <c r="I583" s="273"/>
      <c r="J583" s="270"/>
      <c r="K583" s="270"/>
      <c r="L583" s="274"/>
      <c r="M583" s="275"/>
      <c r="N583" s="276"/>
      <c r="O583" s="276"/>
      <c r="P583" s="276"/>
      <c r="Q583" s="276"/>
      <c r="R583" s="276"/>
      <c r="S583" s="276"/>
      <c r="T583" s="277"/>
      <c r="AT583" s="278" t="s">
        <v>249</v>
      </c>
      <c r="AU583" s="278" t="s">
        <v>88</v>
      </c>
      <c r="AV583" s="14" t="s">
        <v>82</v>
      </c>
      <c r="AW583" s="14" t="s">
        <v>31</v>
      </c>
      <c r="AX583" s="14" t="s">
        <v>75</v>
      </c>
      <c r="AY583" s="278" t="s">
        <v>241</v>
      </c>
    </row>
    <row r="584" s="12" customFormat="1">
      <c r="B584" s="246"/>
      <c r="C584" s="247"/>
      <c r="D584" s="248" t="s">
        <v>249</v>
      </c>
      <c r="E584" s="249" t="s">
        <v>1</v>
      </c>
      <c r="F584" s="250" t="s">
        <v>805</v>
      </c>
      <c r="G584" s="247"/>
      <c r="H584" s="251">
        <v>1.714</v>
      </c>
      <c r="I584" s="252"/>
      <c r="J584" s="247"/>
      <c r="K584" s="247"/>
      <c r="L584" s="253"/>
      <c r="M584" s="254"/>
      <c r="N584" s="255"/>
      <c r="O584" s="255"/>
      <c r="P584" s="255"/>
      <c r="Q584" s="255"/>
      <c r="R584" s="255"/>
      <c r="S584" s="255"/>
      <c r="T584" s="256"/>
      <c r="AT584" s="257" t="s">
        <v>249</v>
      </c>
      <c r="AU584" s="257" t="s">
        <v>88</v>
      </c>
      <c r="AV584" s="12" t="s">
        <v>88</v>
      </c>
      <c r="AW584" s="12" t="s">
        <v>31</v>
      </c>
      <c r="AX584" s="12" t="s">
        <v>75</v>
      </c>
      <c r="AY584" s="257" t="s">
        <v>241</v>
      </c>
    </row>
    <row r="585" s="12" customFormat="1">
      <c r="B585" s="246"/>
      <c r="C585" s="247"/>
      <c r="D585" s="248" t="s">
        <v>249</v>
      </c>
      <c r="E585" s="249" t="s">
        <v>1</v>
      </c>
      <c r="F585" s="250" t="s">
        <v>806</v>
      </c>
      <c r="G585" s="247"/>
      <c r="H585" s="251">
        <v>0.80900000000000005</v>
      </c>
      <c r="I585" s="252"/>
      <c r="J585" s="247"/>
      <c r="K585" s="247"/>
      <c r="L585" s="253"/>
      <c r="M585" s="254"/>
      <c r="N585" s="255"/>
      <c r="O585" s="255"/>
      <c r="P585" s="255"/>
      <c r="Q585" s="255"/>
      <c r="R585" s="255"/>
      <c r="S585" s="255"/>
      <c r="T585" s="256"/>
      <c r="AT585" s="257" t="s">
        <v>249</v>
      </c>
      <c r="AU585" s="257" t="s">
        <v>88</v>
      </c>
      <c r="AV585" s="12" t="s">
        <v>88</v>
      </c>
      <c r="AW585" s="12" t="s">
        <v>31</v>
      </c>
      <c r="AX585" s="12" t="s">
        <v>75</v>
      </c>
      <c r="AY585" s="257" t="s">
        <v>241</v>
      </c>
    </row>
    <row r="586" s="12" customFormat="1">
      <c r="B586" s="246"/>
      <c r="C586" s="247"/>
      <c r="D586" s="248" t="s">
        <v>249</v>
      </c>
      <c r="E586" s="249" t="s">
        <v>1</v>
      </c>
      <c r="F586" s="250" t="s">
        <v>807</v>
      </c>
      <c r="G586" s="247"/>
      <c r="H586" s="251">
        <v>0.050000000000000003</v>
      </c>
      <c r="I586" s="252"/>
      <c r="J586" s="247"/>
      <c r="K586" s="247"/>
      <c r="L586" s="253"/>
      <c r="M586" s="254"/>
      <c r="N586" s="255"/>
      <c r="O586" s="255"/>
      <c r="P586" s="255"/>
      <c r="Q586" s="255"/>
      <c r="R586" s="255"/>
      <c r="S586" s="255"/>
      <c r="T586" s="256"/>
      <c r="AT586" s="257" t="s">
        <v>249</v>
      </c>
      <c r="AU586" s="257" t="s">
        <v>88</v>
      </c>
      <c r="AV586" s="12" t="s">
        <v>88</v>
      </c>
      <c r="AW586" s="12" t="s">
        <v>31</v>
      </c>
      <c r="AX586" s="12" t="s">
        <v>75</v>
      </c>
      <c r="AY586" s="257" t="s">
        <v>241</v>
      </c>
    </row>
    <row r="587" s="12" customFormat="1">
      <c r="B587" s="246"/>
      <c r="C587" s="247"/>
      <c r="D587" s="248" t="s">
        <v>249</v>
      </c>
      <c r="E587" s="249" t="s">
        <v>1</v>
      </c>
      <c r="F587" s="250" t="s">
        <v>808</v>
      </c>
      <c r="G587" s="247"/>
      <c r="H587" s="251">
        <v>0.54100000000000004</v>
      </c>
      <c r="I587" s="252"/>
      <c r="J587" s="247"/>
      <c r="K587" s="247"/>
      <c r="L587" s="253"/>
      <c r="M587" s="254"/>
      <c r="N587" s="255"/>
      <c r="O587" s="255"/>
      <c r="P587" s="255"/>
      <c r="Q587" s="255"/>
      <c r="R587" s="255"/>
      <c r="S587" s="255"/>
      <c r="T587" s="256"/>
      <c r="AT587" s="257" t="s">
        <v>249</v>
      </c>
      <c r="AU587" s="257" t="s">
        <v>88</v>
      </c>
      <c r="AV587" s="12" t="s">
        <v>88</v>
      </c>
      <c r="AW587" s="12" t="s">
        <v>31</v>
      </c>
      <c r="AX587" s="12" t="s">
        <v>75</v>
      </c>
      <c r="AY587" s="257" t="s">
        <v>241</v>
      </c>
    </row>
    <row r="588" s="12" customFormat="1">
      <c r="B588" s="246"/>
      <c r="C588" s="247"/>
      <c r="D588" s="248" t="s">
        <v>249</v>
      </c>
      <c r="E588" s="249" t="s">
        <v>1</v>
      </c>
      <c r="F588" s="250" t="s">
        <v>809</v>
      </c>
      <c r="G588" s="247"/>
      <c r="H588" s="251">
        <v>0.79500000000000004</v>
      </c>
      <c r="I588" s="252"/>
      <c r="J588" s="247"/>
      <c r="K588" s="247"/>
      <c r="L588" s="253"/>
      <c r="M588" s="254"/>
      <c r="N588" s="255"/>
      <c r="O588" s="255"/>
      <c r="P588" s="255"/>
      <c r="Q588" s="255"/>
      <c r="R588" s="255"/>
      <c r="S588" s="255"/>
      <c r="T588" s="256"/>
      <c r="AT588" s="257" t="s">
        <v>249</v>
      </c>
      <c r="AU588" s="257" t="s">
        <v>88</v>
      </c>
      <c r="AV588" s="12" t="s">
        <v>88</v>
      </c>
      <c r="AW588" s="12" t="s">
        <v>31</v>
      </c>
      <c r="AX588" s="12" t="s">
        <v>75</v>
      </c>
      <c r="AY588" s="257" t="s">
        <v>241</v>
      </c>
    </row>
    <row r="589" s="12" customFormat="1">
      <c r="B589" s="246"/>
      <c r="C589" s="247"/>
      <c r="D589" s="248" t="s">
        <v>249</v>
      </c>
      <c r="E589" s="249" t="s">
        <v>1</v>
      </c>
      <c r="F589" s="250" t="s">
        <v>810</v>
      </c>
      <c r="G589" s="247"/>
      <c r="H589" s="251">
        <v>0.61799999999999999</v>
      </c>
      <c r="I589" s="252"/>
      <c r="J589" s="247"/>
      <c r="K589" s="247"/>
      <c r="L589" s="253"/>
      <c r="M589" s="254"/>
      <c r="N589" s="255"/>
      <c r="O589" s="255"/>
      <c r="P589" s="255"/>
      <c r="Q589" s="255"/>
      <c r="R589" s="255"/>
      <c r="S589" s="255"/>
      <c r="T589" s="256"/>
      <c r="AT589" s="257" t="s">
        <v>249</v>
      </c>
      <c r="AU589" s="257" t="s">
        <v>88</v>
      </c>
      <c r="AV589" s="12" t="s">
        <v>88</v>
      </c>
      <c r="AW589" s="12" t="s">
        <v>31</v>
      </c>
      <c r="AX589" s="12" t="s">
        <v>75</v>
      </c>
      <c r="AY589" s="257" t="s">
        <v>241</v>
      </c>
    </row>
    <row r="590" s="12" customFormat="1">
      <c r="B590" s="246"/>
      <c r="C590" s="247"/>
      <c r="D590" s="248" t="s">
        <v>249</v>
      </c>
      <c r="E590" s="249" t="s">
        <v>1</v>
      </c>
      <c r="F590" s="250" t="s">
        <v>811</v>
      </c>
      <c r="G590" s="247"/>
      <c r="H590" s="251">
        <v>1.5620000000000001</v>
      </c>
      <c r="I590" s="252"/>
      <c r="J590" s="247"/>
      <c r="K590" s="247"/>
      <c r="L590" s="253"/>
      <c r="M590" s="254"/>
      <c r="N590" s="255"/>
      <c r="O590" s="255"/>
      <c r="P590" s="255"/>
      <c r="Q590" s="255"/>
      <c r="R590" s="255"/>
      <c r="S590" s="255"/>
      <c r="T590" s="256"/>
      <c r="AT590" s="257" t="s">
        <v>249</v>
      </c>
      <c r="AU590" s="257" t="s">
        <v>88</v>
      </c>
      <c r="AV590" s="12" t="s">
        <v>88</v>
      </c>
      <c r="AW590" s="12" t="s">
        <v>31</v>
      </c>
      <c r="AX590" s="12" t="s">
        <v>75</v>
      </c>
      <c r="AY590" s="257" t="s">
        <v>241</v>
      </c>
    </row>
    <row r="591" s="12" customFormat="1">
      <c r="B591" s="246"/>
      <c r="C591" s="247"/>
      <c r="D591" s="248" t="s">
        <v>249</v>
      </c>
      <c r="E591" s="249" t="s">
        <v>1</v>
      </c>
      <c r="F591" s="250" t="s">
        <v>812</v>
      </c>
      <c r="G591" s="247"/>
      <c r="H591" s="251">
        <v>1.5449999999999999</v>
      </c>
      <c r="I591" s="252"/>
      <c r="J591" s="247"/>
      <c r="K591" s="247"/>
      <c r="L591" s="253"/>
      <c r="M591" s="254"/>
      <c r="N591" s="255"/>
      <c r="O591" s="255"/>
      <c r="P591" s="255"/>
      <c r="Q591" s="255"/>
      <c r="R591" s="255"/>
      <c r="S591" s="255"/>
      <c r="T591" s="256"/>
      <c r="AT591" s="257" t="s">
        <v>249</v>
      </c>
      <c r="AU591" s="257" t="s">
        <v>88</v>
      </c>
      <c r="AV591" s="12" t="s">
        <v>88</v>
      </c>
      <c r="AW591" s="12" t="s">
        <v>31</v>
      </c>
      <c r="AX591" s="12" t="s">
        <v>75</v>
      </c>
      <c r="AY591" s="257" t="s">
        <v>241</v>
      </c>
    </row>
    <row r="592" s="12" customFormat="1">
      <c r="B592" s="246"/>
      <c r="C592" s="247"/>
      <c r="D592" s="248" t="s">
        <v>249</v>
      </c>
      <c r="E592" s="249" t="s">
        <v>1</v>
      </c>
      <c r="F592" s="250" t="s">
        <v>813</v>
      </c>
      <c r="G592" s="247"/>
      <c r="H592" s="251">
        <v>0.75700000000000001</v>
      </c>
      <c r="I592" s="252"/>
      <c r="J592" s="247"/>
      <c r="K592" s="247"/>
      <c r="L592" s="253"/>
      <c r="M592" s="254"/>
      <c r="N592" s="255"/>
      <c r="O592" s="255"/>
      <c r="P592" s="255"/>
      <c r="Q592" s="255"/>
      <c r="R592" s="255"/>
      <c r="S592" s="255"/>
      <c r="T592" s="256"/>
      <c r="AT592" s="257" t="s">
        <v>249</v>
      </c>
      <c r="AU592" s="257" t="s">
        <v>88</v>
      </c>
      <c r="AV592" s="12" t="s">
        <v>88</v>
      </c>
      <c r="AW592" s="12" t="s">
        <v>31</v>
      </c>
      <c r="AX592" s="12" t="s">
        <v>75</v>
      </c>
      <c r="AY592" s="257" t="s">
        <v>241</v>
      </c>
    </row>
    <row r="593" s="12" customFormat="1">
      <c r="B593" s="246"/>
      <c r="C593" s="247"/>
      <c r="D593" s="248" t="s">
        <v>249</v>
      </c>
      <c r="E593" s="249" t="s">
        <v>1</v>
      </c>
      <c r="F593" s="250" t="s">
        <v>813</v>
      </c>
      <c r="G593" s="247"/>
      <c r="H593" s="251">
        <v>0.75700000000000001</v>
      </c>
      <c r="I593" s="252"/>
      <c r="J593" s="247"/>
      <c r="K593" s="247"/>
      <c r="L593" s="253"/>
      <c r="M593" s="254"/>
      <c r="N593" s="255"/>
      <c r="O593" s="255"/>
      <c r="P593" s="255"/>
      <c r="Q593" s="255"/>
      <c r="R593" s="255"/>
      <c r="S593" s="255"/>
      <c r="T593" s="256"/>
      <c r="AT593" s="257" t="s">
        <v>249</v>
      </c>
      <c r="AU593" s="257" t="s">
        <v>88</v>
      </c>
      <c r="AV593" s="12" t="s">
        <v>88</v>
      </c>
      <c r="AW593" s="12" t="s">
        <v>31</v>
      </c>
      <c r="AX593" s="12" t="s">
        <v>75</v>
      </c>
      <c r="AY593" s="257" t="s">
        <v>241</v>
      </c>
    </row>
    <row r="594" s="12" customFormat="1">
      <c r="B594" s="246"/>
      <c r="C594" s="247"/>
      <c r="D594" s="248" t="s">
        <v>249</v>
      </c>
      <c r="E594" s="249" t="s">
        <v>1</v>
      </c>
      <c r="F594" s="250" t="s">
        <v>814</v>
      </c>
      <c r="G594" s="247"/>
      <c r="H594" s="251">
        <v>0.44600000000000001</v>
      </c>
      <c r="I594" s="252"/>
      <c r="J594" s="247"/>
      <c r="K594" s="247"/>
      <c r="L594" s="253"/>
      <c r="M594" s="254"/>
      <c r="N594" s="255"/>
      <c r="O594" s="255"/>
      <c r="P594" s="255"/>
      <c r="Q594" s="255"/>
      <c r="R594" s="255"/>
      <c r="S594" s="255"/>
      <c r="T594" s="256"/>
      <c r="AT594" s="257" t="s">
        <v>249</v>
      </c>
      <c r="AU594" s="257" t="s">
        <v>88</v>
      </c>
      <c r="AV594" s="12" t="s">
        <v>88</v>
      </c>
      <c r="AW594" s="12" t="s">
        <v>31</v>
      </c>
      <c r="AX594" s="12" t="s">
        <v>75</v>
      </c>
      <c r="AY594" s="257" t="s">
        <v>241</v>
      </c>
    </row>
    <row r="595" s="12" customFormat="1">
      <c r="B595" s="246"/>
      <c r="C595" s="247"/>
      <c r="D595" s="248" t="s">
        <v>249</v>
      </c>
      <c r="E595" s="249" t="s">
        <v>1</v>
      </c>
      <c r="F595" s="250" t="s">
        <v>815</v>
      </c>
      <c r="G595" s="247"/>
      <c r="H595" s="251">
        <v>1.331</v>
      </c>
      <c r="I595" s="252"/>
      <c r="J595" s="247"/>
      <c r="K595" s="247"/>
      <c r="L595" s="253"/>
      <c r="M595" s="254"/>
      <c r="N595" s="255"/>
      <c r="O595" s="255"/>
      <c r="P595" s="255"/>
      <c r="Q595" s="255"/>
      <c r="R595" s="255"/>
      <c r="S595" s="255"/>
      <c r="T595" s="256"/>
      <c r="AT595" s="257" t="s">
        <v>249</v>
      </c>
      <c r="AU595" s="257" t="s">
        <v>88</v>
      </c>
      <c r="AV595" s="12" t="s">
        <v>88</v>
      </c>
      <c r="AW595" s="12" t="s">
        <v>31</v>
      </c>
      <c r="AX595" s="12" t="s">
        <v>75</v>
      </c>
      <c r="AY595" s="257" t="s">
        <v>241</v>
      </c>
    </row>
    <row r="596" s="12" customFormat="1">
      <c r="B596" s="246"/>
      <c r="C596" s="247"/>
      <c r="D596" s="248" t="s">
        <v>249</v>
      </c>
      <c r="E596" s="249" t="s">
        <v>1</v>
      </c>
      <c r="F596" s="250" t="s">
        <v>816</v>
      </c>
      <c r="G596" s="247"/>
      <c r="H596" s="251">
        <v>2.0990000000000002</v>
      </c>
      <c r="I596" s="252"/>
      <c r="J596" s="247"/>
      <c r="K596" s="247"/>
      <c r="L596" s="253"/>
      <c r="M596" s="254"/>
      <c r="N596" s="255"/>
      <c r="O596" s="255"/>
      <c r="P596" s="255"/>
      <c r="Q596" s="255"/>
      <c r="R596" s="255"/>
      <c r="S596" s="255"/>
      <c r="T596" s="256"/>
      <c r="AT596" s="257" t="s">
        <v>249</v>
      </c>
      <c r="AU596" s="257" t="s">
        <v>88</v>
      </c>
      <c r="AV596" s="12" t="s">
        <v>88</v>
      </c>
      <c r="AW596" s="12" t="s">
        <v>31</v>
      </c>
      <c r="AX596" s="12" t="s">
        <v>75</v>
      </c>
      <c r="AY596" s="257" t="s">
        <v>241</v>
      </c>
    </row>
    <row r="597" s="12" customFormat="1">
      <c r="B597" s="246"/>
      <c r="C597" s="247"/>
      <c r="D597" s="248" t="s">
        <v>249</v>
      </c>
      <c r="E597" s="249" t="s">
        <v>1</v>
      </c>
      <c r="F597" s="250" t="s">
        <v>817</v>
      </c>
      <c r="G597" s="247"/>
      <c r="H597" s="251">
        <v>0.14199999999999999</v>
      </c>
      <c r="I597" s="252"/>
      <c r="J597" s="247"/>
      <c r="K597" s="247"/>
      <c r="L597" s="253"/>
      <c r="M597" s="254"/>
      <c r="N597" s="255"/>
      <c r="O597" s="255"/>
      <c r="P597" s="255"/>
      <c r="Q597" s="255"/>
      <c r="R597" s="255"/>
      <c r="S597" s="255"/>
      <c r="T597" s="256"/>
      <c r="AT597" s="257" t="s">
        <v>249</v>
      </c>
      <c r="AU597" s="257" t="s">
        <v>88</v>
      </c>
      <c r="AV597" s="12" t="s">
        <v>88</v>
      </c>
      <c r="AW597" s="12" t="s">
        <v>31</v>
      </c>
      <c r="AX597" s="12" t="s">
        <v>75</v>
      </c>
      <c r="AY597" s="257" t="s">
        <v>241</v>
      </c>
    </row>
    <row r="598" s="12" customFormat="1">
      <c r="B598" s="246"/>
      <c r="C598" s="247"/>
      <c r="D598" s="248" t="s">
        <v>249</v>
      </c>
      <c r="E598" s="249" t="s">
        <v>1</v>
      </c>
      <c r="F598" s="250" t="s">
        <v>818</v>
      </c>
      <c r="G598" s="247"/>
      <c r="H598" s="251">
        <v>0.88</v>
      </c>
      <c r="I598" s="252"/>
      <c r="J598" s="247"/>
      <c r="K598" s="247"/>
      <c r="L598" s="253"/>
      <c r="M598" s="254"/>
      <c r="N598" s="255"/>
      <c r="O598" s="255"/>
      <c r="P598" s="255"/>
      <c r="Q598" s="255"/>
      <c r="R598" s="255"/>
      <c r="S598" s="255"/>
      <c r="T598" s="256"/>
      <c r="AT598" s="257" t="s">
        <v>249</v>
      </c>
      <c r="AU598" s="257" t="s">
        <v>88</v>
      </c>
      <c r="AV598" s="12" t="s">
        <v>88</v>
      </c>
      <c r="AW598" s="12" t="s">
        <v>31</v>
      </c>
      <c r="AX598" s="12" t="s">
        <v>75</v>
      </c>
      <c r="AY598" s="257" t="s">
        <v>241</v>
      </c>
    </row>
    <row r="599" s="12" customFormat="1">
      <c r="B599" s="246"/>
      <c r="C599" s="247"/>
      <c r="D599" s="248" t="s">
        <v>249</v>
      </c>
      <c r="E599" s="249" t="s">
        <v>1</v>
      </c>
      <c r="F599" s="250" t="s">
        <v>819</v>
      </c>
      <c r="G599" s="247"/>
      <c r="H599" s="251">
        <v>0.034000000000000002</v>
      </c>
      <c r="I599" s="252"/>
      <c r="J599" s="247"/>
      <c r="K599" s="247"/>
      <c r="L599" s="253"/>
      <c r="M599" s="254"/>
      <c r="N599" s="255"/>
      <c r="O599" s="255"/>
      <c r="P599" s="255"/>
      <c r="Q599" s="255"/>
      <c r="R599" s="255"/>
      <c r="S599" s="255"/>
      <c r="T599" s="256"/>
      <c r="AT599" s="257" t="s">
        <v>249</v>
      </c>
      <c r="AU599" s="257" t="s">
        <v>88</v>
      </c>
      <c r="AV599" s="12" t="s">
        <v>88</v>
      </c>
      <c r="AW599" s="12" t="s">
        <v>31</v>
      </c>
      <c r="AX599" s="12" t="s">
        <v>75</v>
      </c>
      <c r="AY599" s="257" t="s">
        <v>241</v>
      </c>
    </row>
    <row r="600" s="12" customFormat="1">
      <c r="B600" s="246"/>
      <c r="C600" s="247"/>
      <c r="D600" s="248" t="s">
        <v>249</v>
      </c>
      <c r="E600" s="249" t="s">
        <v>1</v>
      </c>
      <c r="F600" s="250" t="s">
        <v>820</v>
      </c>
      <c r="G600" s="247"/>
      <c r="H600" s="251">
        <v>0.51200000000000001</v>
      </c>
      <c r="I600" s="252"/>
      <c r="J600" s="247"/>
      <c r="K600" s="247"/>
      <c r="L600" s="253"/>
      <c r="M600" s="254"/>
      <c r="N600" s="255"/>
      <c r="O600" s="255"/>
      <c r="P600" s="255"/>
      <c r="Q600" s="255"/>
      <c r="R600" s="255"/>
      <c r="S600" s="255"/>
      <c r="T600" s="256"/>
      <c r="AT600" s="257" t="s">
        <v>249</v>
      </c>
      <c r="AU600" s="257" t="s">
        <v>88</v>
      </c>
      <c r="AV600" s="12" t="s">
        <v>88</v>
      </c>
      <c r="AW600" s="12" t="s">
        <v>31</v>
      </c>
      <c r="AX600" s="12" t="s">
        <v>75</v>
      </c>
      <c r="AY600" s="257" t="s">
        <v>241</v>
      </c>
    </row>
    <row r="601" s="14" customFormat="1">
      <c r="B601" s="269"/>
      <c r="C601" s="270"/>
      <c r="D601" s="248" t="s">
        <v>249</v>
      </c>
      <c r="E601" s="271" t="s">
        <v>1</v>
      </c>
      <c r="F601" s="272" t="s">
        <v>821</v>
      </c>
      <c r="G601" s="270"/>
      <c r="H601" s="271" t="s">
        <v>1</v>
      </c>
      <c r="I601" s="273"/>
      <c r="J601" s="270"/>
      <c r="K601" s="270"/>
      <c r="L601" s="274"/>
      <c r="M601" s="275"/>
      <c r="N601" s="276"/>
      <c r="O601" s="276"/>
      <c r="P601" s="276"/>
      <c r="Q601" s="276"/>
      <c r="R601" s="276"/>
      <c r="S601" s="276"/>
      <c r="T601" s="277"/>
      <c r="AT601" s="278" t="s">
        <v>249</v>
      </c>
      <c r="AU601" s="278" t="s">
        <v>88</v>
      </c>
      <c r="AV601" s="14" t="s">
        <v>82</v>
      </c>
      <c r="AW601" s="14" t="s">
        <v>31</v>
      </c>
      <c r="AX601" s="14" t="s">
        <v>75</v>
      </c>
      <c r="AY601" s="278" t="s">
        <v>241</v>
      </c>
    </row>
    <row r="602" s="12" customFormat="1">
      <c r="B602" s="246"/>
      <c r="C602" s="247"/>
      <c r="D602" s="248" t="s">
        <v>249</v>
      </c>
      <c r="E602" s="249" t="s">
        <v>1</v>
      </c>
      <c r="F602" s="250" t="s">
        <v>822</v>
      </c>
      <c r="G602" s="247"/>
      <c r="H602" s="251">
        <v>7.6159999999999997</v>
      </c>
      <c r="I602" s="252"/>
      <c r="J602" s="247"/>
      <c r="K602" s="247"/>
      <c r="L602" s="253"/>
      <c r="M602" s="254"/>
      <c r="N602" s="255"/>
      <c r="O602" s="255"/>
      <c r="P602" s="255"/>
      <c r="Q602" s="255"/>
      <c r="R602" s="255"/>
      <c r="S602" s="255"/>
      <c r="T602" s="256"/>
      <c r="AT602" s="257" t="s">
        <v>249</v>
      </c>
      <c r="AU602" s="257" t="s">
        <v>88</v>
      </c>
      <c r="AV602" s="12" t="s">
        <v>88</v>
      </c>
      <c r="AW602" s="12" t="s">
        <v>31</v>
      </c>
      <c r="AX602" s="12" t="s">
        <v>75</v>
      </c>
      <c r="AY602" s="257" t="s">
        <v>241</v>
      </c>
    </row>
    <row r="603" s="13" customFormat="1">
      <c r="B603" s="258"/>
      <c r="C603" s="259"/>
      <c r="D603" s="248" t="s">
        <v>249</v>
      </c>
      <c r="E603" s="260" t="s">
        <v>1</v>
      </c>
      <c r="F603" s="261" t="s">
        <v>251</v>
      </c>
      <c r="G603" s="259"/>
      <c r="H603" s="262">
        <v>22.207999999999998</v>
      </c>
      <c r="I603" s="263"/>
      <c r="J603" s="259"/>
      <c r="K603" s="259"/>
      <c r="L603" s="264"/>
      <c r="M603" s="265"/>
      <c r="N603" s="266"/>
      <c r="O603" s="266"/>
      <c r="P603" s="266"/>
      <c r="Q603" s="266"/>
      <c r="R603" s="266"/>
      <c r="S603" s="266"/>
      <c r="T603" s="267"/>
      <c r="AT603" s="268" t="s">
        <v>249</v>
      </c>
      <c r="AU603" s="268" t="s">
        <v>88</v>
      </c>
      <c r="AV603" s="13" t="s">
        <v>247</v>
      </c>
      <c r="AW603" s="13" t="s">
        <v>31</v>
      </c>
      <c r="AX603" s="13" t="s">
        <v>82</v>
      </c>
      <c r="AY603" s="268" t="s">
        <v>241</v>
      </c>
    </row>
    <row r="604" s="1" customFormat="1" ht="24" customHeight="1">
      <c r="B604" s="37"/>
      <c r="C604" s="233" t="s">
        <v>823</v>
      </c>
      <c r="D604" s="233" t="s">
        <v>243</v>
      </c>
      <c r="E604" s="234" t="s">
        <v>824</v>
      </c>
      <c r="F604" s="235" t="s">
        <v>825</v>
      </c>
      <c r="G604" s="236" t="s">
        <v>143</v>
      </c>
      <c r="H604" s="237">
        <v>4.2939999999999996</v>
      </c>
      <c r="I604" s="238"/>
      <c r="J604" s="239">
        <f>ROUND(I604*H604,2)</f>
        <v>0</v>
      </c>
      <c r="K604" s="235" t="s">
        <v>246</v>
      </c>
      <c r="L604" s="42"/>
      <c r="M604" s="240" t="s">
        <v>1</v>
      </c>
      <c r="N604" s="241" t="s">
        <v>41</v>
      </c>
      <c r="O604" s="85"/>
      <c r="P604" s="242">
        <f>O604*H604</f>
        <v>0</v>
      </c>
      <c r="Q604" s="242">
        <v>0</v>
      </c>
      <c r="R604" s="242">
        <f>Q604*H604</f>
        <v>0</v>
      </c>
      <c r="S604" s="242">
        <v>2.2000000000000002</v>
      </c>
      <c r="T604" s="243">
        <f>S604*H604</f>
        <v>9.4467999999999996</v>
      </c>
      <c r="AR604" s="244" t="s">
        <v>247</v>
      </c>
      <c r="AT604" s="244" t="s">
        <v>243</v>
      </c>
      <c r="AU604" s="244" t="s">
        <v>88</v>
      </c>
      <c r="AY604" s="16" t="s">
        <v>241</v>
      </c>
      <c r="BE604" s="245">
        <f>IF(N604="základná",J604,0)</f>
        <v>0</v>
      </c>
      <c r="BF604" s="245">
        <f>IF(N604="znížená",J604,0)</f>
        <v>0</v>
      </c>
      <c r="BG604" s="245">
        <f>IF(N604="zákl. prenesená",J604,0)</f>
        <v>0</v>
      </c>
      <c r="BH604" s="245">
        <f>IF(N604="zníž. prenesená",J604,0)</f>
        <v>0</v>
      </c>
      <c r="BI604" s="245">
        <f>IF(N604="nulová",J604,0)</f>
        <v>0</v>
      </c>
      <c r="BJ604" s="16" t="s">
        <v>88</v>
      </c>
      <c r="BK604" s="245">
        <f>ROUND(I604*H604,2)</f>
        <v>0</v>
      </c>
      <c r="BL604" s="16" t="s">
        <v>247</v>
      </c>
      <c r="BM604" s="244" t="s">
        <v>826</v>
      </c>
    </row>
    <row r="605" s="14" customFormat="1">
      <c r="B605" s="269"/>
      <c r="C605" s="270"/>
      <c r="D605" s="248" t="s">
        <v>249</v>
      </c>
      <c r="E605" s="271" t="s">
        <v>1</v>
      </c>
      <c r="F605" s="272" t="s">
        <v>827</v>
      </c>
      <c r="G605" s="270"/>
      <c r="H605" s="271" t="s">
        <v>1</v>
      </c>
      <c r="I605" s="273"/>
      <c r="J605" s="270"/>
      <c r="K605" s="270"/>
      <c r="L605" s="274"/>
      <c r="M605" s="275"/>
      <c r="N605" s="276"/>
      <c r="O605" s="276"/>
      <c r="P605" s="276"/>
      <c r="Q605" s="276"/>
      <c r="R605" s="276"/>
      <c r="S605" s="276"/>
      <c r="T605" s="277"/>
      <c r="AT605" s="278" t="s">
        <v>249</v>
      </c>
      <c r="AU605" s="278" t="s">
        <v>88</v>
      </c>
      <c r="AV605" s="14" t="s">
        <v>82</v>
      </c>
      <c r="AW605" s="14" t="s">
        <v>31</v>
      </c>
      <c r="AX605" s="14" t="s">
        <v>75</v>
      </c>
      <c r="AY605" s="278" t="s">
        <v>241</v>
      </c>
    </row>
    <row r="606" s="12" customFormat="1">
      <c r="B606" s="246"/>
      <c r="C606" s="247"/>
      <c r="D606" s="248" t="s">
        <v>249</v>
      </c>
      <c r="E606" s="249" t="s">
        <v>1</v>
      </c>
      <c r="F606" s="250" t="s">
        <v>828</v>
      </c>
      <c r="G606" s="247"/>
      <c r="H606" s="251">
        <v>4.2939999999999996</v>
      </c>
      <c r="I606" s="252"/>
      <c r="J606" s="247"/>
      <c r="K606" s="247"/>
      <c r="L606" s="253"/>
      <c r="M606" s="254"/>
      <c r="N606" s="255"/>
      <c r="O606" s="255"/>
      <c r="P606" s="255"/>
      <c r="Q606" s="255"/>
      <c r="R606" s="255"/>
      <c r="S606" s="255"/>
      <c r="T606" s="256"/>
      <c r="AT606" s="257" t="s">
        <v>249</v>
      </c>
      <c r="AU606" s="257" t="s">
        <v>88</v>
      </c>
      <c r="AV606" s="12" t="s">
        <v>88</v>
      </c>
      <c r="AW606" s="12" t="s">
        <v>31</v>
      </c>
      <c r="AX606" s="12" t="s">
        <v>75</v>
      </c>
      <c r="AY606" s="257" t="s">
        <v>241</v>
      </c>
    </row>
    <row r="607" s="13" customFormat="1">
      <c r="B607" s="258"/>
      <c r="C607" s="259"/>
      <c r="D607" s="248" t="s">
        <v>249</v>
      </c>
      <c r="E607" s="260" t="s">
        <v>1</v>
      </c>
      <c r="F607" s="261" t="s">
        <v>251</v>
      </c>
      <c r="G607" s="259"/>
      <c r="H607" s="262">
        <v>4.2939999999999996</v>
      </c>
      <c r="I607" s="263"/>
      <c r="J607" s="259"/>
      <c r="K607" s="259"/>
      <c r="L607" s="264"/>
      <c r="M607" s="265"/>
      <c r="N607" s="266"/>
      <c r="O607" s="266"/>
      <c r="P607" s="266"/>
      <c r="Q607" s="266"/>
      <c r="R607" s="266"/>
      <c r="S607" s="266"/>
      <c r="T607" s="267"/>
      <c r="AT607" s="268" t="s">
        <v>249</v>
      </c>
      <c r="AU607" s="268" t="s">
        <v>88</v>
      </c>
      <c r="AV607" s="13" t="s">
        <v>247</v>
      </c>
      <c r="AW607" s="13" t="s">
        <v>31</v>
      </c>
      <c r="AX607" s="13" t="s">
        <v>82</v>
      </c>
      <c r="AY607" s="268" t="s">
        <v>241</v>
      </c>
    </row>
    <row r="608" s="1" customFormat="1" ht="24" customHeight="1">
      <c r="B608" s="37"/>
      <c r="C608" s="233" t="s">
        <v>829</v>
      </c>
      <c r="D608" s="233" t="s">
        <v>243</v>
      </c>
      <c r="E608" s="234" t="s">
        <v>830</v>
      </c>
      <c r="F608" s="235" t="s">
        <v>831</v>
      </c>
      <c r="G608" s="236" t="s">
        <v>134</v>
      </c>
      <c r="H608" s="237">
        <v>24.489999999999998</v>
      </c>
      <c r="I608" s="238"/>
      <c r="J608" s="239">
        <f>ROUND(I608*H608,2)</f>
        <v>0</v>
      </c>
      <c r="K608" s="235" t="s">
        <v>246</v>
      </c>
      <c r="L608" s="42"/>
      <c r="M608" s="240" t="s">
        <v>1</v>
      </c>
      <c r="N608" s="241" t="s">
        <v>41</v>
      </c>
      <c r="O608" s="85"/>
      <c r="P608" s="242">
        <f>O608*H608</f>
        <v>0</v>
      </c>
      <c r="Q608" s="242">
        <v>0</v>
      </c>
      <c r="R608" s="242">
        <f>Q608*H608</f>
        <v>0</v>
      </c>
      <c r="S608" s="242">
        <v>0.070000000000000007</v>
      </c>
      <c r="T608" s="243">
        <f>S608*H608</f>
        <v>1.7143000000000002</v>
      </c>
      <c r="AR608" s="244" t="s">
        <v>247</v>
      </c>
      <c r="AT608" s="244" t="s">
        <v>243</v>
      </c>
      <c r="AU608" s="244" t="s">
        <v>88</v>
      </c>
      <c r="AY608" s="16" t="s">
        <v>241</v>
      </c>
      <c r="BE608" s="245">
        <f>IF(N608="základná",J608,0)</f>
        <v>0</v>
      </c>
      <c r="BF608" s="245">
        <f>IF(N608="znížená",J608,0)</f>
        <v>0</v>
      </c>
      <c r="BG608" s="245">
        <f>IF(N608="zákl. prenesená",J608,0)</f>
        <v>0</v>
      </c>
      <c r="BH608" s="245">
        <f>IF(N608="zníž. prenesená",J608,0)</f>
        <v>0</v>
      </c>
      <c r="BI608" s="245">
        <f>IF(N608="nulová",J608,0)</f>
        <v>0</v>
      </c>
      <c r="BJ608" s="16" t="s">
        <v>88</v>
      </c>
      <c r="BK608" s="245">
        <f>ROUND(I608*H608,2)</f>
        <v>0</v>
      </c>
      <c r="BL608" s="16" t="s">
        <v>247</v>
      </c>
      <c r="BM608" s="244" t="s">
        <v>832</v>
      </c>
    </row>
    <row r="609" s="12" customFormat="1">
      <c r="B609" s="246"/>
      <c r="C609" s="247"/>
      <c r="D609" s="248" t="s">
        <v>249</v>
      </c>
      <c r="E609" s="249" t="s">
        <v>1</v>
      </c>
      <c r="F609" s="250" t="s">
        <v>833</v>
      </c>
      <c r="G609" s="247"/>
      <c r="H609" s="251">
        <v>10.44</v>
      </c>
      <c r="I609" s="252"/>
      <c r="J609" s="247"/>
      <c r="K609" s="247"/>
      <c r="L609" s="253"/>
      <c r="M609" s="254"/>
      <c r="N609" s="255"/>
      <c r="O609" s="255"/>
      <c r="P609" s="255"/>
      <c r="Q609" s="255"/>
      <c r="R609" s="255"/>
      <c r="S609" s="255"/>
      <c r="T609" s="256"/>
      <c r="AT609" s="257" t="s">
        <v>249</v>
      </c>
      <c r="AU609" s="257" t="s">
        <v>88</v>
      </c>
      <c r="AV609" s="12" t="s">
        <v>88</v>
      </c>
      <c r="AW609" s="12" t="s">
        <v>31</v>
      </c>
      <c r="AX609" s="12" t="s">
        <v>75</v>
      </c>
      <c r="AY609" s="257" t="s">
        <v>241</v>
      </c>
    </row>
    <row r="610" s="12" customFormat="1">
      <c r="B610" s="246"/>
      <c r="C610" s="247"/>
      <c r="D610" s="248" t="s">
        <v>249</v>
      </c>
      <c r="E610" s="249" t="s">
        <v>1</v>
      </c>
      <c r="F610" s="250" t="s">
        <v>834</v>
      </c>
      <c r="G610" s="247"/>
      <c r="H610" s="251">
        <v>13.75</v>
      </c>
      <c r="I610" s="252"/>
      <c r="J610" s="247"/>
      <c r="K610" s="247"/>
      <c r="L610" s="253"/>
      <c r="M610" s="254"/>
      <c r="N610" s="255"/>
      <c r="O610" s="255"/>
      <c r="P610" s="255"/>
      <c r="Q610" s="255"/>
      <c r="R610" s="255"/>
      <c r="S610" s="255"/>
      <c r="T610" s="256"/>
      <c r="AT610" s="257" t="s">
        <v>249</v>
      </c>
      <c r="AU610" s="257" t="s">
        <v>88</v>
      </c>
      <c r="AV610" s="12" t="s">
        <v>88</v>
      </c>
      <c r="AW610" s="12" t="s">
        <v>31</v>
      </c>
      <c r="AX610" s="12" t="s">
        <v>75</v>
      </c>
      <c r="AY610" s="257" t="s">
        <v>241</v>
      </c>
    </row>
    <row r="611" s="12" customFormat="1">
      <c r="B611" s="246"/>
      <c r="C611" s="247"/>
      <c r="D611" s="248" t="s">
        <v>249</v>
      </c>
      <c r="E611" s="249" t="s">
        <v>1</v>
      </c>
      <c r="F611" s="250" t="s">
        <v>835</v>
      </c>
      <c r="G611" s="247"/>
      <c r="H611" s="251">
        <v>0.29999999999999999</v>
      </c>
      <c r="I611" s="252"/>
      <c r="J611" s="247"/>
      <c r="K611" s="247"/>
      <c r="L611" s="253"/>
      <c r="M611" s="254"/>
      <c r="N611" s="255"/>
      <c r="O611" s="255"/>
      <c r="P611" s="255"/>
      <c r="Q611" s="255"/>
      <c r="R611" s="255"/>
      <c r="S611" s="255"/>
      <c r="T611" s="256"/>
      <c r="AT611" s="257" t="s">
        <v>249</v>
      </c>
      <c r="AU611" s="257" t="s">
        <v>88</v>
      </c>
      <c r="AV611" s="12" t="s">
        <v>88</v>
      </c>
      <c r="AW611" s="12" t="s">
        <v>31</v>
      </c>
      <c r="AX611" s="12" t="s">
        <v>75</v>
      </c>
      <c r="AY611" s="257" t="s">
        <v>241</v>
      </c>
    </row>
    <row r="612" s="13" customFormat="1">
      <c r="B612" s="258"/>
      <c r="C612" s="259"/>
      <c r="D612" s="248" t="s">
        <v>249</v>
      </c>
      <c r="E612" s="260" t="s">
        <v>1</v>
      </c>
      <c r="F612" s="261" t="s">
        <v>251</v>
      </c>
      <c r="G612" s="259"/>
      <c r="H612" s="262">
        <v>24.489999999999998</v>
      </c>
      <c r="I612" s="263"/>
      <c r="J612" s="259"/>
      <c r="K612" s="259"/>
      <c r="L612" s="264"/>
      <c r="M612" s="265"/>
      <c r="N612" s="266"/>
      <c r="O612" s="266"/>
      <c r="P612" s="266"/>
      <c r="Q612" s="266"/>
      <c r="R612" s="266"/>
      <c r="S612" s="266"/>
      <c r="T612" s="267"/>
      <c r="AT612" s="268" t="s">
        <v>249</v>
      </c>
      <c r="AU612" s="268" t="s">
        <v>88</v>
      </c>
      <c r="AV612" s="13" t="s">
        <v>247</v>
      </c>
      <c r="AW612" s="13" t="s">
        <v>31</v>
      </c>
      <c r="AX612" s="13" t="s">
        <v>82</v>
      </c>
      <c r="AY612" s="268" t="s">
        <v>241</v>
      </c>
    </row>
    <row r="613" s="1" customFormat="1" ht="24" customHeight="1">
      <c r="B613" s="37"/>
      <c r="C613" s="233" t="s">
        <v>836</v>
      </c>
      <c r="D613" s="233" t="s">
        <v>243</v>
      </c>
      <c r="E613" s="234" t="s">
        <v>837</v>
      </c>
      <c r="F613" s="235" t="s">
        <v>838</v>
      </c>
      <c r="G613" s="236" t="s">
        <v>139</v>
      </c>
      <c r="H613" s="237">
        <v>5.4950000000000001</v>
      </c>
      <c r="I613" s="238"/>
      <c r="J613" s="239">
        <f>ROUND(I613*H613,2)</f>
        <v>0</v>
      </c>
      <c r="K613" s="235" t="s">
        <v>246</v>
      </c>
      <c r="L613" s="42"/>
      <c r="M613" s="240" t="s">
        <v>1</v>
      </c>
      <c r="N613" s="241" t="s">
        <v>41</v>
      </c>
      <c r="O613" s="85"/>
      <c r="P613" s="242">
        <f>O613*H613</f>
        <v>0</v>
      </c>
      <c r="Q613" s="242">
        <v>0</v>
      </c>
      <c r="R613" s="242">
        <f>Q613*H613</f>
        <v>0</v>
      </c>
      <c r="S613" s="242">
        <v>0.39200000000000002</v>
      </c>
      <c r="T613" s="243">
        <f>S613*H613</f>
        <v>2.1540400000000002</v>
      </c>
      <c r="AR613" s="244" t="s">
        <v>247</v>
      </c>
      <c r="AT613" s="244" t="s">
        <v>243</v>
      </c>
      <c r="AU613" s="244" t="s">
        <v>88</v>
      </c>
      <c r="AY613" s="16" t="s">
        <v>241</v>
      </c>
      <c r="BE613" s="245">
        <f>IF(N613="základná",J613,0)</f>
        <v>0</v>
      </c>
      <c r="BF613" s="245">
        <f>IF(N613="znížená",J613,0)</f>
        <v>0</v>
      </c>
      <c r="BG613" s="245">
        <f>IF(N613="zákl. prenesená",J613,0)</f>
        <v>0</v>
      </c>
      <c r="BH613" s="245">
        <f>IF(N613="zníž. prenesená",J613,0)</f>
        <v>0</v>
      </c>
      <c r="BI613" s="245">
        <f>IF(N613="nulová",J613,0)</f>
        <v>0</v>
      </c>
      <c r="BJ613" s="16" t="s">
        <v>88</v>
      </c>
      <c r="BK613" s="245">
        <f>ROUND(I613*H613,2)</f>
        <v>0</v>
      </c>
      <c r="BL613" s="16" t="s">
        <v>247</v>
      </c>
      <c r="BM613" s="244" t="s">
        <v>839</v>
      </c>
    </row>
    <row r="614" s="12" customFormat="1">
      <c r="B614" s="246"/>
      <c r="C614" s="247"/>
      <c r="D614" s="248" t="s">
        <v>249</v>
      </c>
      <c r="E614" s="249" t="s">
        <v>1</v>
      </c>
      <c r="F614" s="250" t="s">
        <v>840</v>
      </c>
      <c r="G614" s="247"/>
      <c r="H614" s="251">
        <v>4.9379999999999997</v>
      </c>
      <c r="I614" s="252"/>
      <c r="J614" s="247"/>
      <c r="K614" s="247"/>
      <c r="L614" s="253"/>
      <c r="M614" s="254"/>
      <c r="N614" s="255"/>
      <c r="O614" s="255"/>
      <c r="P614" s="255"/>
      <c r="Q614" s="255"/>
      <c r="R614" s="255"/>
      <c r="S614" s="255"/>
      <c r="T614" s="256"/>
      <c r="AT614" s="257" t="s">
        <v>249</v>
      </c>
      <c r="AU614" s="257" t="s">
        <v>88</v>
      </c>
      <c r="AV614" s="12" t="s">
        <v>88</v>
      </c>
      <c r="AW614" s="12" t="s">
        <v>31</v>
      </c>
      <c r="AX614" s="12" t="s">
        <v>75</v>
      </c>
      <c r="AY614" s="257" t="s">
        <v>241</v>
      </c>
    </row>
    <row r="615" s="12" customFormat="1">
      <c r="B615" s="246"/>
      <c r="C615" s="247"/>
      <c r="D615" s="248" t="s">
        <v>249</v>
      </c>
      <c r="E615" s="249" t="s">
        <v>1</v>
      </c>
      <c r="F615" s="250" t="s">
        <v>841</v>
      </c>
      <c r="G615" s="247"/>
      <c r="H615" s="251">
        <v>0.55700000000000005</v>
      </c>
      <c r="I615" s="252"/>
      <c r="J615" s="247"/>
      <c r="K615" s="247"/>
      <c r="L615" s="253"/>
      <c r="M615" s="254"/>
      <c r="N615" s="255"/>
      <c r="O615" s="255"/>
      <c r="P615" s="255"/>
      <c r="Q615" s="255"/>
      <c r="R615" s="255"/>
      <c r="S615" s="255"/>
      <c r="T615" s="256"/>
      <c r="AT615" s="257" t="s">
        <v>249</v>
      </c>
      <c r="AU615" s="257" t="s">
        <v>88</v>
      </c>
      <c r="AV615" s="12" t="s">
        <v>88</v>
      </c>
      <c r="AW615" s="12" t="s">
        <v>31</v>
      </c>
      <c r="AX615" s="12" t="s">
        <v>75</v>
      </c>
      <c r="AY615" s="257" t="s">
        <v>241</v>
      </c>
    </row>
    <row r="616" s="13" customFormat="1">
      <c r="B616" s="258"/>
      <c r="C616" s="259"/>
      <c r="D616" s="248" t="s">
        <v>249</v>
      </c>
      <c r="E616" s="260" t="s">
        <v>1</v>
      </c>
      <c r="F616" s="261" t="s">
        <v>251</v>
      </c>
      <c r="G616" s="259"/>
      <c r="H616" s="262">
        <v>5.4950000000000001</v>
      </c>
      <c r="I616" s="263"/>
      <c r="J616" s="259"/>
      <c r="K616" s="259"/>
      <c r="L616" s="264"/>
      <c r="M616" s="265"/>
      <c r="N616" s="266"/>
      <c r="O616" s="266"/>
      <c r="P616" s="266"/>
      <c r="Q616" s="266"/>
      <c r="R616" s="266"/>
      <c r="S616" s="266"/>
      <c r="T616" s="267"/>
      <c r="AT616" s="268" t="s">
        <v>249</v>
      </c>
      <c r="AU616" s="268" t="s">
        <v>88</v>
      </c>
      <c r="AV616" s="13" t="s">
        <v>247</v>
      </c>
      <c r="AW616" s="13" t="s">
        <v>31</v>
      </c>
      <c r="AX616" s="13" t="s">
        <v>82</v>
      </c>
      <c r="AY616" s="268" t="s">
        <v>241</v>
      </c>
    </row>
    <row r="617" s="1" customFormat="1" ht="36" customHeight="1">
      <c r="B617" s="37"/>
      <c r="C617" s="233" t="s">
        <v>842</v>
      </c>
      <c r="D617" s="233" t="s">
        <v>243</v>
      </c>
      <c r="E617" s="234" t="s">
        <v>843</v>
      </c>
      <c r="F617" s="235" t="s">
        <v>844</v>
      </c>
      <c r="G617" s="236" t="s">
        <v>143</v>
      </c>
      <c r="H617" s="237">
        <v>10.218999999999999</v>
      </c>
      <c r="I617" s="238"/>
      <c r="J617" s="239">
        <f>ROUND(I617*H617,2)</f>
        <v>0</v>
      </c>
      <c r="K617" s="235" t="s">
        <v>246</v>
      </c>
      <c r="L617" s="42"/>
      <c r="M617" s="240" t="s">
        <v>1</v>
      </c>
      <c r="N617" s="241" t="s">
        <v>41</v>
      </c>
      <c r="O617" s="85"/>
      <c r="P617" s="242">
        <f>O617*H617</f>
        <v>0</v>
      </c>
      <c r="Q617" s="242">
        <v>0</v>
      </c>
      <c r="R617" s="242">
        <f>Q617*H617</f>
        <v>0</v>
      </c>
      <c r="S617" s="242">
        <v>2.2000000000000002</v>
      </c>
      <c r="T617" s="243">
        <f>S617*H617</f>
        <v>22.4818</v>
      </c>
      <c r="AR617" s="244" t="s">
        <v>247</v>
      </c>
      <c r="AT617" s="244" t="s">
        <v>243</v>
      </c>
      <c r="AU617" s="244" t="s">
        <v>88</v>
      </c>
      <c r="AY617" s="16" t="s">
        <v>241</v>
      </c>
      <c r="BE617" s="245">
        <f>IF(N617="základná",J617,0)</f>
        <v>0</v>
      </c>
      <c r="BF617" s="245">
        <f>IF(N617="znížená",J617,0)</f>
        <v>0</v>
      </c>
      <c r="BG617" s="245">
        <f>IF(N617="zákl. prenesená",J617,0)</f>
        <v>0</v>
      </c>
      <c r="BH617" s="245">
        <f>IF(N617="zníž. prenesená",J617,0)</f>
        <v>0</v>
      </c>
      <c r="BI617" s="245">
        <f>IF(N617="nulová",J617,0)</f>
        <v>0</v>
      </c>
      <c r="BJ617" s="16" t="s">
        <v>88</v>
      </c>
      <c r="BK617" s="245">
        <f>ROUND(I617*H617,2)</f>
        <v>0</v>
      </c>
      <c r="BL617" s="16" t="s">
        <v>247</v>
      </c>
      <c r="BM617" s="244" t="s">
        <v>845</v>
      </c>
    </row>
    <row r="618" s="14" customFormat="1">
      <c r="B618" s="269"/>
      <c r="C618" s="270"/>
      <c r="D618" s="248" t="s">
        <v>249</v>
      </c>
      <c r="E618" s="271" t="s">
        <v>1</v>
      </c>
      <c r="F618" s="272" t="s">
        <v>846</v>
      </c>
      <c r="G618" s="270"/>
      <c r="H618" s="271" t="s">
        <v>1</v>
      </c>
      <c r="I618" s="273"/>
      <c r="J618" s="270"/>
      <c r="K618" s="270"/>
      <c r="L618" s="274"/>
      <c r="M618" s="275"/>
      <c r="N618" s="276"/>
      <c r="O618" s="276"/>
      <c r="P618" s="276"/>
      <c r="Q618" s="276"/>
      <c r="R618" s="276"/>
      <c r="S618" s="276"/>
      <c r="T618" s="277"/>
      <c r="AT618" s="278" t="s">
        <v>249</v>
      </c>
      <c r="AU618" s="278" t="s">
        <v>88</v>
      </c>
      <c r="AV618" s="14" t="s">
        <v>82</v>
      </c>
      <c r="AW618" s="14" t="s">
        <v>31</v>
      </c>
      <c r="AX618" s="14" t="s">
        <v>75</v>
      </c>
      <c r="AY618" s="278" t="s">
        <v>241</v>
      </c>
    </row>
    <row r="619" s="12" customFormat="1">
      <c r="B619" s="246"/>
      <c r="C619" s="247"/>
      <c r="D619" s="248" t="s">
        <v>249</v>
      </c>
      <c r="E619" s="249" t="s">
        <v>1</v>
      </c>
      <c r="F619" s="250" t="s">
        <v>847</v>
      </c>
      <c r="G619" s="247"/>
      <c r="H619" s="251">
        <v>0.25</v>
      </c>
      <c r="I619" s="252"/>
      <c r="J619" s="247"/>
      <c r="K619" s="247"/>
      <c r="L619" s="253"/>
      <c r="M619" s="254"/>
      <c r="N619" s="255"/>
      <c r="O619" s="255"/>
      <c r="P619" s="255"/>
      <c r="Q619" s="255"/>
      <c r="R619" s="255"/>
      <c r="S619" s="255"/>
      <c r="T619" s="256"/>
      <c r="AT619" s="257" t="s">
        <v>249</v>
      </c>
      <c r="AU619" s="257" t="s">
        <v>88</v>
      </c>
      <c r="AV619" s="12" t="s">
        <v>88</v>
      </c>
      <c r="AW619" s="12" t="s">
        <v>31</v>
      </c>
      <c r="AX619" s="12" t="s">
        <v>75</v>
      </c>
      <c r="AY619" s="257" t="s">
        <v>241</v>
      </c>
    </row>
    <row r="620" s="12" customFormat="1">
      <c r="B620" s="246"/>
      <c r="C620" s="247"/>
      <c r="D620" s="248" t="s">
        <v>249</v>
      </c>
      <c r="E620" s="249" t="s">
        <v>1</v>
      </c>
      <c r="F620" s="250" t="s">
        <v>848</v>
      </c>
      <c r="G620" s="247"/>
      <c r="H620" s="251">
        <v>0.47999999999999998</v>
      </c>
      <c r="I620" s="252"/>
      <c r="J620" s="247"/>
      <c r="K620" s="247"/>
      <c r="L620" s="253"/>
      <c r="M620" s="254"/>
      <c r="N620" s="255"/>
      <c r="O620" s="255"/>
      <c r="P620" s="255"/>
      <c r="Q620" s="255"/>
      <c r="R620" s="255"/>
      <c r="S620" s="255"/>
      <c r="T620" s="256"/>
      <c r="AT620" s="257" t="s">
        <v>249</v>
      </c>
      <c r="AU620" s="257" t="s">
        <v>88</v>
      </c>
      <c r="AV620" s="12" t="s">
        <v>88</v>
      </c>
      <c r="AW620" s="12" t="s">
        <v>31</v>
      </c>
      <c r="AX620" s="12" t="s">
        <v>75</v>
      </c>
      <c r="AY620" s="257" t="s">
        <v>241</v>
      </c>
    </row>
    <row r="621" s="12" customFormat="1">
      <c r="B621" s="246"/>
      <c r="C621" s="247"/>
      <c r="D621" s="248" t="s">
        <v>249</v>
      </c>
      <c r="E621" s="249" t="s">
        <v>1</v>
      </c>
      <c r="F621" s="250" t="s">
        <v>849</v>
      </c>
      <c r="G621" s="247"/>
      <c r="H621" s="251">
        <v>1.339</v>
      </c>
      <c r="I621" s="252"/>
      <c r="J621" s="247"/>
      <c r="K621" s="247"/>
      <c r="L621" s="253"/>
      <c r="M621" s="254"/>
      <c r="N621" s="255"/>
      <c r="O621" s="255"/>
      <c r="P621" s="255"/>
      <c r="Q621" s="255"/>
      <c r="R621" s="255"/>
      <c r="S621" s="255"/>
      <c r="T621" s="256"/>
      <c r="AT621" s="257" t="s">
        <v>249</v>
      </c>
      <c r="AU621" s="257" t="s">
        <v>88</v>
      </c>
      <c r="AV621" s="12" t="s">
        <v>88</v>
      </c>
      <c r="AW621" s="12" t="s">
        <v>31</v>
      </c>
      <c r="AX621" s="12" t="s">
        <v>75</v>
      </c>
      <c r="AY621" s="257" t="s">
        <v>241</v>
      </c>
    </row>
    <row r="622" s="12" customFormat="1">
      <c r="B622" s="246"/>
      <c r="C622" s="247"/>
      <c r="D622" s="248" t="s">
        <v>249</v>
      </c>
      <c r="E622" s="249" t="s">
        <v>1</v>
      </c>
      <c r="F622" s="250" t="s">
        <v>850</v>
      </c>
      <c r="G622" s="247"/>
      <c r="H622" s="251">
        <v>2.2930000000000001</v>
      </c>
      <c r="I622" s="252"/>
      <c r="J622" s="247"/>
      <c r="K622" s="247"/>
      <c r="L622" s="253"/>
      <c r="M622" s="254"/>
      <c r="N622" s="255"/>
      <c r="O622" s="255"/>
      <c r="P622" s="255"/>
      <c r="Q622" s="255"/>
      <c r="R622" s="255"/>
      <c r="S622" s="255"/>
      <c r="T622" s="256"/>
      <c r="AT622" s="257" t="s">
        <v>249</v>
      </c>
      <c r="AU622" s="257" t="s">
        <v>88</v>
      </c>
      <c r="AV622" s="12" t="s">
        <v>88</v>
      </c>
      <c r="AW622" s="12" t="s">
        <v>31</v>
      </c>
      <c r="AX622" s="12" t="s">
        <v>75</v>
      </c>
      <c r="AY622" s="257" t="s">
        <v>241</v>
      </c>
    </row>
    <row r="623" s="12" customFormat="1">
      <c r="B623" s="246"/>
      <c r="C623" s="247"/>
      <c r="D623" s="248" t="s">
        <v>249</v>
      </c>
      <c r="E623" s="249" t="s">
        <v>1</v>
      </c>
      <c r="F623" s="250" t="s">
        <v>851</v>
      </c>
      <c r="G623" s="247"/>
      <c r="H623" s="251">
        <v>5.327</v>
      </c>
      <c r="I623" s="252"/>
      <c r="J623" s="247"/>
      <c r="K623" s="247"/>
      <c r="L623" s="253"/>
      <c r="M623" s="254"/>
      <c r="N623" s="255"/>
      <c r="O623" s="255"/>
      <c r="P623" s="255"/>
      <c r="Q623" s="255"/>
      <c r="R623" s="255"/>
      <c r="S623" s="255"/>
      <c r="T623" s="256"/>
      <c r="AT623" s="257" t="s">
        <v>249</v>
      </c>
      <c r="AU623" s="257" t="s">
        <v>88</v>
      </c>
      <c r="AV623" s="12" t="s">
        <v>88</v>
      </c>
      <c r="AW623" s="12" t="s">
        <v>31</v>
      </c>
      <c r="AX623" s="12" t="s">
        <v>75</v>
      </c>
      <c r="AY623" s="257" t="s">
        <v>241</v>
      </c>
    </row>
    <row r="624" s="12" customFormat="1">
      <c r="B624" s="246"/>
      <c r="C624" s="247"/>
      <c r="D624" s="248" t="s">
        <v>249</v>
      </c>
      <c r="E624" s="249" t="s">
        <v>1</v>
      </c>
      <c r="F624" s="250" t="s">
        <v>852</v>
      </c>
      <c r="G624" s="247"/>
      <c r="H624" s="251">
        <v>0.53000000000000003</v>
      </c>
      <c r="I624" s="252"/>
      <c r="J624" s="247"/>
      <c r="K624" s="247"/>
      <c r="L624" s="253"/>
      <c r="M624" s="254"/>
      <c r="N624" s="255"/>
      <c r="O624" s="255"/>
      <c r="P624" s="255"/>
      <c r="Q624" s="255"/>
      <c r="R624" s="255"/>
      <c r="S624" s="255"/>
      <c r="T624" s="256"/>
      <c r="AT624" s="257" t="s">
        <v>249</v>
      </c>
      <c r="AU624" s="257" t="s">
        <v>88</v>
      </c>
      <c r="AV624" s="12" t="s">
        <v>88</v>
      </c>
      <c r="AW624" s="12" t="s">
        <v>31</v>
      </c>
      <c r="AX624" s="12" t="s">
        <v>75</v>
      </c>
      <c r="AY624" s="257" t="s">
        <v>241</v>
      </c>
    </row>
    <row r="625" s="13" customFormat="1">
      <c r="B625" s="258"/>
      <c r="C625" s="259"/>
      <c r="D625" s="248" t="s">
        <v>249</v>
      </c>
      <c r="E625" s="260" t="s">
        <v>1</v>
      </c>
      <c r="F625" s="261" t="s">
        <v>251</v>
      </c>
      <c r="G625" s="259"/>
      <c r="H625" s="262">
        <v>10.218999999999999</v>
      </c>
      <c r="I625" s="263"/>
      <c r="J625" s="259"/>
      <c r="K625" s="259"/>
      <c r="L625" s="264"/>
      <c r="M625" s="265"/>
      <c r="N625" s="266"/>
      <c r="O625" s="266"/>
      <c r="P625" s="266"/>
      <c r="Q625" s="266"/>
      <c r="R625" s="266"/>
      <c r="S625" s="266"/>
      <c r="T625" s="267"/>
      <c r="AT625" s="268" t="s">
        <v>249</v>
      </c>
      <c r="AU625" s="268" t="s">
        <v>88</v>
      </c>
      <c r="AV625" s="13" t="s">
        <v>247</v>
      </c>
      <c r="AW625" s="13" t="s">
        <v>31</v>
      </c>
      <c r="AX625" s="13" t="s">
        <v>82</v>
      </c>
      <c r="AY625" s="268" t="s">
        <v>241</v>
      </c>
    </row>
    <row r="626" s="1" customFormat="1" ht="36" customHeight="1">
      <c r="B626" s="37"/>
      <c r="C626" s="233" t="s">
        <v>853</v>
      </c>
      <c r="D626" s="233" t="s">
        <v>243</v>
      </c>
      <c r="E626" s="234" t="s">
        <v>854</v>
      </c>
      <c r="F626" s="235" t="s">
        <v>855</v>
      </c>
      <c r="G626" s="236" t="s">
        <v>139</v>
      </c>
      <c r="H626" s="237">
        <v>193.749</v>
      </c>
      <c r="I626" s="238"/>
      <c r="J626" s="239">
        <f>ROUND(I626*H626,2)</f>
        <v>0</v>
      </c>
      <c r="K626" s="235" t="s">
        <v>246</v>
      </c>
      <c r="L626" s="42"/>
      <c r="M626" s="240" t="s">
        <v>1</v>
      </c>
      <c r="N626" s="241" t="s">
        <v>41</v>
      </c>
      <c r="O626" s="85"/>
      <c r="P626" s="242">
        <f>O626*H626</f>
        <v>0</v>
      </c>
      <c r="Q626" s="242">
        <v>0</v>
      </c>
      <c r="R626" s="242">
        <f>Q626*H626</f>
        <v>0</v>
      </c>
      <c r="S626" s="242">
        <v>0.065000000000000002</v>
      </c>
      <c r="T626" s="243">
        <f>S626*H626</f>
        <v>12.593685000000001</v>
      </c>
      <c r="AR626" s="244" t="s">
        <v>247</v>
      </c>
      <c r="AT626" s="244" t="s">
        <v>243</v>
      </c>
      <c r="AU626" s="244" t="s">
        <v>88</v>
      </c>
      <c r="AY626" s="16" t="s">
        <v>241</v>
      </c>
      <c r="BE626" s="245">
        <f>IF(N626="základná",J626,0)</f>
        <v>0</v>
      </c>
      <c r="BF626" s="245">
        <f>IF(N626="znížená",J626,0)</f>
        <v>0</v>
      </c>
      <c r="BG626" s="245">
        <f>IF(N626="zákl. prenesená",J626,0)</f>
        <v>0</v>
      </c>
      <c r="BH626" s="245">
        <f>IF(N626="zníž. prenesená",J626,0)</f>
        <v>0</v>
      </c>
      <c r="BI626" s="245">
        <f>IF(N626="nulová",J626,0)</f>
        <v>0</v>
      </c>
      <c r="BJ626" s="16" t="s">
        <v>88</v>
      </c>
      <c r="BK626" s="245">
        <f>ROUND(I626*H626,2)</f>
        <v>0</v>
      </c>
      <c r="BL626" s="16" t="s">
        <v>247</v>
      </c>
      <c r="BM626" s="244" t="s">
        <v>856</v>
      </c>
    </row>
    <row r="627" s="14" customFormat="1">
      <c r="B627" s="269"/>
      <c r="C627" s="270"/>
      <c r="D627" s="248" t="s">
        <v>249</v>
      </c>
      <c r="E627" s="271" t="s">
        <v>1</v>
      </c>
      <c r="F627" s="272" t="s">
        <v>846</v>
      </c>
      <c r="G627" s="270"/>
      <c r="H627" s="271" t="s">
        <v>1</v>
      </c>
      <c r="I627" s="273"/>
      <c r="J627" s="270"/>
      <c r="K627" s="270"/>
      <c r="L627" s="274"/>
      <c r="M627" s="275"/>
      <c r="N627" s="276"/>
      <c r="O627" s="276"/>
      <c r="P627" s="276"/>
      <c r="Q627" s="276"/>
      <c r="R627" s="276"/>
      <c r="S627" s="276"/>
      <c r="T627" s="277"/>
      <c r="AT627" s="278" t="s">
        <v>249</v>
      </c>
      <c r="AU627" s="278" t="s">
        <v>88</v>
      </c>
      <c r="AV627" s="14" t="s">
        <v>82</v>
      </c>
      <c r="AW627" s="14" t="s">
        <v>31</v>
      </c>
      <c r="AX627" s="14" t="s">
        <v>75</v>
      </c>
      <c r="AY627" s="278" t="s">
        <v>241</v>
      </c>
    </row>
    <row r="628" s="12" customFormat="1">
      <c r="B628" s="246"/>
      <c r="C628" s="247"/>
      <c r="D628" s="248" t="s">
        <v>249</v>
      </c>
      <c r="E628" s="249" t="s">
        <v>1</v>
      </c>
      <c r="F628" s="250" t="s">
        <v>857</v>
      </c>
      <c r="G628" s="247"/>
      <c r="H628" s="251">
        <v>4.9989999999999997</v>
      </c>
      <c r="I628" s="252"/>
      <c r="J628" s="247"/>
      <c r="K628" s="247"/>
      <c r="L628" s="253"/>
      <c r="M628" s="254"/>
      <c r="N628" s="255"/>
      <c r="O628" s="255"/>
      <c r="P628" s="255"/>
      <c r="Q628" s="255"/>
      <c r="R628" s="255"/>
      <c r="S628" s="255"/>
      <c r="T628" s="256"/>
      <c r="AT628" s="257" t="s">
        <v>249</v>
      </c>
      <c r="AU628" s="257" t="s">
        <v>88</v>
      </c>
      <c r="AV628" s="12" t="s">
        <v>88</v>
      </c>
      <c r="AW628" s="12" t="s">
        <v>31</v>
      </c>
      <c r="AX628" s="12" t="s">
        <v>75</v>
      </c>
      <c r="AY628" s="257" t="s">
        <v>241</v>
      </c>
    </row>
    <row r="629" s="12" customFormat="1">
      <c r="B629" s="246"/>
      <c r="C629" s="247"/>
      <c r="D629" s="248" t="s">
        <v>249</v>
      </c>
      <c r="E629" s="249" t="s">
        <v>1</v>
      </c>
      <c r="F629" s="250" t="s">
        <v>858</v>
      </c>
      <c r="G629" s="247"/>
      <c r="H629" s="251">
        <v>9.5999999999999996</v>
      </c>
      <c r="I629" s="252"/>
      <c r="J629" s="247"/>
      <c r="K629" s="247"/>
      <c r="L629" s="253"/>
      <c r="M629" s="254"/>
      <c r="N629" s="255"/>
      <c r="O629" s="255"/>
      <c r="P629" s="255"/>
      <c r="Q629" s="255"/>
      <c r="R629" s="255"/>
      <c r="S629" s="255"/>
      <c r="T629" s="256"/>
      <c r="AT629" s="257" t="s">
        <v>249</v>
      </c>
      <c r="AU629" s="257" t="s">
        <v>88</v>
      </c>
      <c r="AV629" s="12" t="s">
        <v>88</v>
      </c>
      <c r="AW629" s="12" t="s">
        <v>31</v>
      </c>
      <c r="AX629" s="12" t="s">
        <v>75</v>
      </c>
      <c r="AY629" s="257" t="s">
        <v>241</v>
      </c>
    </row>
    <row r="630" s="12" customFormat="1">
      <c r="B630" s="246"/>
      <c r="C630" s="247"/>
      <c r="D630" s="248" t="s">
        <v>249</v>
      </c>
      <c r="E630" s="249" t="s">
        <v>1</v>
      </c>
      <c r="F630" s="250" t="s">
        <v>859</v>
      </c>
      <c r="G630" s="247"/>
      <c r="H630" s="251">
        <v>26.77</v>
      </c>
      <c r="I630" s="252"/>
      <c r="J630" s="247"/>
      <c r="K630" s="247"/>
      <c r="L630" s="253"/>
      <c r="M630" s="254"/>
      <c r="N630" s="255"/>
      <c r="O630" s="255"/>
      <c r="P630" s="255"/>
      <c r="Q630" s="255"/>
      <c r="R630" s="255"/>
      <c r="S630" s="255"/>
      <c r="T630" s="256"/>
      <c r="AT630" s="257" t="s">
        <v>249</v>
      </c>
      <c r="AU630" s="257" t="s">
        <v>88</v>
      </c>
      <c r="AV630" s="12" t="s">
        <v>88</v>
      </c>
      <c r="AW630" s="12" t="s">
        <v>31</v>
      </c>
      <c r="AX630" s="12" t="s">
        <v>75</v>
      </c>
      <c r="AY630" s="257" t="s">
        <v>241</v>
      </c>
    </row>
    <row r="631" s="12" customFormat="1">
      <c r="B631" s="246"/>
      <c r="C631" s="247"/>
      <c r="D631" s="248" t="s">
        <v>249</v>
      </c>
      <c r="E631" s="249" t="s">
        <v>1</v>
      </c>
      <c r="F631" s="250" t="s">
        <v>860</v>
      </c>
      <c r="G631" s="247"/>
      <c r="H631" s="251">
        <v>45.850000000000001</v>
      </c>
      <c r="I631" s="252"/>
      <c r="J631" s="247"/>
      <c r="K631" s="247"/>
      <c r="L631" s="253"/>
      <c r="M631" s="254"/>
      <c r="N631" s="255"/>
      <c r="O631" s="255"/>
      <c r="P631" s="255"/>
      <c r="Q631" s="255"/>
      <c r="R631" s="255"/>
      <c r="S631" s="255"/>
      <c r="T631" s="256"/>
      <c r="AT631" s="257" t="s">
        <v>249</v>
      </c>
      <c r="AU631" s="257" t="s">
        <v>88</v>
      </c>
      <c r="AV631" s="12" t="s">
        <v>88</v>
      </c>
      <c r="AW631" s="12" t="s">
        <v>31</v>
      </c>
      <c r="AX631" s="12" t="s">
        <v>75</v>
      </c>
      <c r="AY631" s="257" t="s">
        <v>241</v>
      </c>
    </row>
    <row r="632" s="12" customFormat="1">
      <c r="B632" s="246"/>
      <c r="C632" s="247"/>
      <c r="D632" s="248" t="s">
        <v>249</v>
      </c>
      <c r="E632" s="249" t="s">
        <v>1</v>
      </c>
      <c r="F632" s="250" t="s">
        <v>861</v>
      </c>
      <c r="G632" s="247"/>
      <c r="H632" s="251">
        <v>106.53</v>
      </c>
      <c r="I632" s="252"/>
      <c r="J632" s="247"/>
      <c r="K632" s="247"/>
      <c r="L632" s="253"/>
      <c r="M632" s="254"/>
      <c r="N632" s="255"/>
      <c r="O632" s="255"/>
      <c r="P632" s="255"/>
      <c r="Q632" s="255"/>
      <c r="R632" s="255"/>
      <c r="S632" s="255"/>
      <c r="T632" s="256"/>
      <c r="AT632" s="257" t="s">
        <v>249</v>
      </c>
      <c r="AU632" s="257" t="s">
        <v>88</v>
      </c>
      <c r="AV632" s="12" t="s">
        <v>88</v>
      </c>
      <c r="AW632" s="12" t="s">
        <v>31</v>
      </c>
      <c r="AX632" s="12" t="s">
        <v>75</v>
      </c>
      <c r="AY632" s="257" t="s">
        <v>241</v>
      </c>
    </row>
    <row r="633" s="13" customFormat="1">
      <c r="B633" s="258"/>
      <c r="C633" s="259"/>
      <c r="D633" s="248" t="s">
        <v>249</v>
      </c>
      <c r="E633" s="260" t="s">
        <v>1</v>
      </c>
      <c r="F633" s="261" t="s">
        <v>251</v>
      </c>
      <c r="G633" s="259"/>
      <c r="H633" s="262">
        <v>193.749</v>
      </c>
      <c r="I633" s="263"/>
      <c r="J633" s="259"/>
      <c r="K633" s="259"/>
      <c r="L633" s="264"/>
      <c r="M633" s="265"/>
      <c r="N633" s="266"/>
      <c r="O633" s="266"/>
      <c r="P633" s="266"/>
      <c r="Q633" s="266"/>
      <c r="R633" s="266"/>
      <c r="S633" s="266"/>
      <c r="T633" s="267"/>
      <c r="AT633" s="268" t="s">
        <v>249</v>
      </c>
      <c r="AU633" s="268" t="s">
        <v>88</v>
      </c>
      <c r="AV633" s="13" t="s">
        <v>247</v>
      </c>
      <c r="AW633" s="13" t="s">
        <v>31</v>
      </c>
      <c r="AX633" s="13" t="s">
        <v>82</v>
      </c>
      <c r="AY633" s="268" t="s">
        <v>241</v>
      </c>
    </row>
    <row r="634" s="1" customFormat="1" ht="24" customHeight="1">
      <c r="B634" s="37"/>
      <c r="C634" s="233" t="s">
        <v>862</v>
      </c>
      <c r="D634" s="233" t="s">
        <v>243</v>
      </c>
      <c r="E634" s="234" t="s">
        <v>863</v>
      </c>
      <c r="F634" s="235" t="s">
        <v>864</v>
      </c>
      <c r="G634" s="236" t="s">
        <v>134</v>
      </c>
      <c r="H634" s="237">
        <v>5.7249999999999996</v>
      </c>
      <c r="I634" s="238"/>
      <c r="J634" s="239">
        <f>ROUND(I634*H634,2)</f>
        <v>0</v>
      </c>
      <c r="K634" s="235" t="s">
        <v>246</v>
      </c>
      <c r="L634" s="42"/>
      <c r="M634" s="240" t="s">
        <v>1</v>
      </c>
      <c r="N634" s="241" t="s">
        <v>41</v>
      </c>
      <c r="O634" s="85"/>
      <c r="P634" s="242">
        <f>O634*H634</f>
        <v>0</v>
      </c>
      <c r="Q634" s="242">
        <v>0</v>
      </c>
      <c r="R634" s="242">
        <f>Q634*H634</f>
        <v>0</v>
      </c>
      <c r="S634" s="242">
        <v>0.01</v>
      </c>
      <c r="T634" s="243">
        <f>S634*H634</f>
        <v>0.057249999999999995</v>
      </c>
      <c r="AR634" s="244" t="s">
        <v>247</v>
      </c>
      <c r="AT634" s="244" t="s">
        <v>243</v>
      </c>
      <c r="AU634" s="244" t="s">
        <v>88</v>
      </c>
      <c r="AY634" s="16" t="s">
        <v>241</v>
      </c>
      <c r="BE634" s="245">
        <f>IF(N634="základná",J634,0)</f>
        <v>0</v>
      </c>
      <c r="BF634" s="245">
        <f>IF(N634="znížená",J634,0)</f>
        <v>0</v>
      </c>
      <c r="BG634" s="245">
        <f>IF(N634="zákl. prenesená",J634,0)</f>
        <v>0</v>
      </c>
      <c r="BH634" s="245">
        <f>IF(N634="zníž. prenesená",J634,0)</f>
        <v>0</v>
      </c>
      <c r="BI634" s="245">
        <f>IF(N634="nulová",J634,0)</f>
        <v>0</v>
      </c>
      <c r="BJ634" s="16" t="s">
        <v>88</v>
      </c>
      <c r="BK634" s="245">
        <f>ROUND(I634*H634,2)</f>
        <v>0</v>
      </c>
      <c r="BL634" s="16" t="s">
        <v>247</v>
      </c>
      <c r="BM634" s="244" t="s">
        <v>865</v>
      </c>
    </row>
    <row r="635" s="12" customFormat="1">
      <c r="B635" s="246"/>
      <c r="C635" s="247"/>
      <c r="D635" s="248" t="s">
        <v>249</v>
      </c>
      <c r="E635" s="249" t="s">
        <v>1</v>
      </c>
      <c r="F635" s="250" t="s">
        <v>866</v>
      </c>
      <c r="G635" s="247"/>
      <c r="H635" s="251">
        <v>5.7249999999999996</v>
      </c>
      <c r="I635" s="252"/>
      <c r="J635" s="247"/>
      <c r="K635" s="247"/>
      <c r="L635" s="253"/>
      <c r="M635" s="254"/>
      <c r="N635" s="255"/>
      <c r="O635" s="255"/>
      <c r="P635" s="255"/>
      <c r="Q635" s="255"/>
      <c r="R635" s="255"/>
      <c r="S635" s="255"/>
      <c r="T635" s="256"/>
      <c r="AT635" s="257" t="s">
        <v>249</v>
      </c>
      <c r="AU635" s="257" t="s">
        <v>88</v>
      </c>
      <c r="AV635" s="12" t="s">
        <v>88</v>
      </c>
      <c r="AW635" s="12" t="s">
        <v>31</v>
      </c>
      <c r="AX635" s="12" t="s">
        <v>75</v>
      </c>
      <c r="AY635" s="257" t="s">
        <v>241</v>
      </c>
    </row>
    <row r="636" s="13" customFormat="1">
      <c r="B636" s="258"/>
      <c r="C636" s="259"/>
      <c r="D636" s="248" t="s">
        <v>249</v>
      </c>
      <c r="E636" s="260" t="s">
        <v>1</v>
      </c>
      <c r="F636" s="261" t="s">
        <v>251</v>
      </c>
      <c r="G636" s="259"/>
      <c r="H636" s="262">
        <v>5.7249999999999996</v>
      </c>
      <c r="I636" s="263"/>
      <c r="J636" s="259"/>
      <c r="K636" s="259"/>
      <c r="L636" s="264"/>
      <c r="M636" s="265"/>
      <c r="N636" s="266"/>
      <c r="O636" s="266"/>
      <c r="P636" s="266"/>
      <c r="Q636" s="266"/>
      <c r="R636" s="266"/>
      <c r="S636" s="266"/>
      <c r="T636" s="267"/>
      <c r="AT636" s="268" t="s">
        <v>249</v>
      </c>
      <c r="AU636" s="268" t="s">
        <v>88</v>
      </c>
      <c r="AV636" s="13" t="s">
        <v>247</v>
      </c>
      <c r="AW636" s="13" t="s">
        <v>31</v>
      </c>
      <c r="AX636" s="13" t="s">
        <v>82</v>
      </c>
      <c r="AY636" s="268" t="s">
        <v>241</v>
      </c>
    </row>
    <row r="637" s="1" customFormat="1" ht="16.5" customHeight="1">
      <c r="B637" s="37"/>
      <c r="C637" s="233" t="s">
        <v>867</v>
      </c>
      <c r="D637" s="233" t="s">
        <v>243</v>
      </c>
      <c r="E637" s="234" t="s">
        <v>868</v>
      </c>
      <c r="F637" s="235" t="s">
        <v>869</v>
      </c>
      <c r="G637" s="236" t="s">
        <v>134</v>
      </c>
      <c r="H637" s="237">
        <v>9.2859999999999996</v>
      </c>
      <c r="I637" s="238"/>
      <c r="J637" s="239">
        <f>ROUND(I637*H637,2)</f>
        <v>0</v>
      </c>
      <c r="K637" s="235" t="s">
        <v>246</v>
      </c>
      <c r="L637" s="42"/>
      <c r="M637" s="240" t="s">
        <v>1</v>
      </c>
      <c r="N637" s="241" t="s">
        <v>41</v>
      </c>
      <c r="O637" s="85"/>
      <c r="P637" s="242">
        <f>O637*H637</f>
        <v>0</v>
      </c>
      <c r="Q637" s="242">
        <v>0</v>
      </c>
      <c r="R637" s="242">
        <f>Q637*H637</f>
        <v>0</v>
      </c>
      <c r="S637" s="242">
        <v>0.0080000000000000002</v>
      </c>
      <c r="T637" s="243">
        <f>S637*H637</f>
        <v>0.074287999999999993</v>
      </c>
      <c r="AR637" s="244" t="s">
        <v>247</v>
      </c>
      <c r="AT637" s="244" t="s">
        <v>243</v>
      </c>
      <c r="AU637" s="244" t="s">
        <v>88</v>
      </c>
      <c r="AY637" s="16" t="s">
        <v>241</v>
      </c>
      <c r="BE637" s="245">
        <f>IF(N637="základná",J637,0)</f>
        <v>0</v>
      </c>
      <c r="BF637" s="245">
        <f>IF(N637="znížená",J637,0)</f>
        <v>0</v>
      </c>
      <c r="BG637" s="245">
        <f>IF(N637="zákl. prenesená",J637,0)</f>
        <v>0</v>
      </c>
      <c r="BH637" s="245">
        <f>IF(N637="zníž. prenesená",J637,0)</f>
        <v>0</v>
      </c>
      <c r="BI637" s="245">
        <f>IF(N637="nulová",J637,0)</f>
        <v>0</v>
      </c>
      <c r="BJ637" s="16" t="s">
        <v>88</v>
      </c>
      <c r="BK637" s="245">
        <f>ROUND(I637*H637,2)</f>
        <v>0</v>
      </c>
      <c r="BL637" s="16" t="s">
        <v>247</v>
      </c>
      <c r="BM637" s="244" t="s">
        <v>870</v>
      </c>
    </row>
    <row r="638" s="14" customFormat="1">
      <c r="B638" s="269"/>
      <c r="C638" s="270"/>
      <c r="D638" s="248" t="s">
        <v>249</v>
      </c>
      <c r="E638" s="271" t="s">
        <v>1</v>
      </c>
      <c r="F638" s="272" t="s">
        <v>871</v>
      </c>
      <c r="G638" s="270"/>
      <c r="H638" s="271" t="s">
        <v>1</v>
      </c>
      <c r="I638" s="273"/>
      <c r="J638" s="270"/>
      <c r="K638" s="270"/>
      <c r="L638" s="274"/>
      <c r="M638" s="275"/>
      <c r="N638" s="276"/>
      <c r="O638" s="276"/>
      <c r="P638" s="276"/>
      <c r="Q638" s="276"/>
      <c r="R638" s="276"/>
      <c r="S638" s="276"/>
      <c r="T638" s="277"/>
      <c r="AT638" s="278" t="s">
        <v>249</v>
      </c>
      <c r="AU638" s="278" t="s">
        <v>88</v>
      </c>
      <c r="AV638" s="14" t="s">
        <v>82</v>
      </c>
      <c r="AW638" s="14" t="s">
        <v>31</v>
      </c>
      <c r="AX638" s="14" t="s">
        <v>75</v>
      </c>
      <c r="AY638" s="278" t="s">
        <v>241</v>
      </c>
    </row>
    <row r="639" s="12" customFormat="1">
      <c r="B639" s="246"/>
      <c r="C639" s="247"/>
      <c r="D639" s="248" t="s">
        <v>249</v>
      </c>
      <c r="E639" s="249" t="s">
        <v>1</v>
      </c>
      <c r="F639" s="250" t="s">
        <v>872</v>
      </c>
      <c r="G639" s="247"/>
      <c r="H639" s="251">
        <v>6.4100000000000001</v>
      </c>
      <c r="I639" s="252"/>
      <c r="J639" s="247"/>
      <c r="K639" s="247"/>
      <c r="L639" s="253"/>
      <c r="M639" s="254"/>
      <c r="N639" s="255"/>
      <c r="O639" s="255"/>
      <c r="P639" s="255"/>
      <c r="Q639" s="255"/>
      <c r="R639" s="255"/>
      <c r="S639" s="255"/>
      <c r="T639" s="256"/>
      <c r="AT639" s="257" t="s">
        <v>249</v>
      </c>
      <c r="AU639" s="257" t="s">
        <v>88</v>
      </c>
      <c r="AV639" s="12" t="s">
        <v>88</v>
      </c>
      <c r="AW639" s="12" t="s">
        <v>31</v>
      </c>
      <c r="AX639" s="12" t="s">
        <v>75</v>
      </c>
      <c r="AY639" s="257" t="s">
        <v>241</v>
      </c>
    </row>
    <row r="640" s="12" customFormat="1">
      <c r="B640" s="246"/>
      <c r="C640" s="247"/>
      <c r="D640" s="248" t="s">
        <v>249</v>
      </c>
      <c r="E640" s="249" t="s">
        <v>1</v>
      </c>
      <c r="F640" s="250" t="s">
        <v>873</v>
      </c>
      <c r="G640" s="247"/>
      <c r="H640" s="251">
        <v>2.8759999999999999</v>
      </c>
      <c r="I640" s="252"/>
      <c r="J640" s="247"/>
      <c r="K640" s="247"/>
      <c r="L640" s="253"/>
      <c r="M640" s="254"/>
      <c r="N640" s="255"/>
      <c r="O640" s="255"/>
      <c r="P640" s="255"/>
      <c r="Q640" s="255"/>
      <c r="R640" s="255"/>
      <c r="S640" s="255"/>
      <c r="T640" s="256"/>
      <c r="AT640" s="257" t="s">
        <v>249</v>
      </c>
      <c r="AU640" s="257" t="s">
        <v>88</v>
      </c>
      <c r="AV640" s="12" t="s">
        <v>88</v>
      </c>
      <c r="AW640" s="12" t="s">
        <v>31</v>
      </c>
      <c r="AX640" s="12" t="s">
        <v>75</v>
      </c>
      <c r="AY640" s="257" t="s">
        <v>241</v>
      </c>
    </row>
    <row r="641" s="13" customFormat="1">
      <c r="B641" s="258"/>
      <c r="C641" s="259"/>
      <c r="D641" s="248" t="s">
        <v>249</v>
      </c>
      <c r="E641" s="260" t="s">
        <v>1</v>
      </c>
      <c r="F641" s="261" t="s">
        <v>251</v>
      </c>
      <c r="G641" s="259"/>
      <c r="H641" s="262">
        <v>9.2859999999999996</v>
      </c>
      <c r="I641" s="263"/>
      <c r="J641" s="259"/>
      <c r="K641" s="259"/>
      <c r="L641" s="264"/>
      <c r="M641" s="265"/>
      <c r="N641" s="266"/>
      <c r="O641" s="266"/>
      <c r="P641" s="266"/>
      <c r="Q641" s="266"/>
      <c r="R641" s="266"/>
      <c r="S641" s="266"/>
      <c r="T641" s="267"/>
      <c r="AT641" s="268" t="s">
        <v>249</v>
      </c>
      <c r="AU641" s="268" t="s">
        <v>88</v>
      </c>
      <c r="AV641" s="13" t="s">
        <v>247</v>
      </c>
      <c r="AW641" s="13" t="s">
        <v>31</v>
      </c>
      <c r="AX641" s="13" t="s">
        <v>82</v>
      </c>
      <c r="AY641" s="268" t="s">
        <v>241</v>
      </c>
    </row>
    <row r="642" s="1" customFormat="1" ht="24" customHeight="1">
      <c r="B642" s="37"/>
      <c r="C642" s="233" t="s">
        <v>874</v>
      </c>
      <c r="D642" s="233" t="s">
        <v>243</v>
      </c>
      <c r="E642" s="234" t="s">
        <v>875</v>
      </c>
      <c r="F642" s="235" t="s">
        <v>876</v>
      </c>
      <c r="G642" s="236" t="s">
        <v>485</v>
      </c>
      <c r="H642" s="237">
        <v>6</v>
      </c>
      <c r="I642" s="238"/>
      <c r="J642" s="239">
        <f>ROUND(I642*H642,2)</f>
        <v>0</v>
      </c>
      <c r="K642" s="235" t="s">
        <v>246</v>
      </c>
      <c r="L642" s="42"/>
      <c r="M642" s="240" t="s">
        <v>1</v>
      </c>
      <c r="N642" s="241" t="s">
        <v>41</v>
      </c>
      <c r="O642" s="85"/>
      <c r="P642" s="242">
        <f>O642*H642</f>
        <v>0</v>
      </c>
      <c r="Q642" s="242">
        <v>0</v>
      </c>
      <c r="R642" s="242">
        <f>Q642*H642</f>
        <v>0</v>
      </c>
      <c r="S642" s="242">
        <v>0.024</v>
      </c>
      <c r="T642" s="243">
        <f>S642*H642</f>
        <v>0.14400000000000002</v>
      </c>
      <c r="AR642" s="244" t="s">
        <v>247</v>
      </c>
      <c r="AT642" s="244" t="s">
        <v>243</v>
      </c>
      <c r="AU642" s="244" t="s">
        <v>88</v>
      </c>
      <c r="AY642" s="16" t="s">
        <v>241</v>
      </c>
      <c r="BE642" s="245">
        <f>IF(N642="základná",J642,0)</f>
        <v>0</v>
      </c>
      <c r="BF642" s="245">
        <f>IF(N642="znížená",J642,0)</f>
        <v>0</v>
      </c>
      <c r="BG642" s="245">
        <f>IF(N642="zákl. prenesená",J642,0)</f>
        <v>0</v>
      </c>
      <c r="BH642" s="245">
        <f>IF(N642="zníž. prenesená",J642,0)</f>
        <v>0</v>
      </c>
      <c r="BI642" s="245">
        <f>IF(N642="nulová",J642,0)</f>
        <v>0</v>
      </c>
      <c r="BJ642" s="16" t="s">
        <v>88</v>
      </c>
      <c r="BK642" s="245">
        <f>ROUND(I642*H642,2)</f>
        <v>0</v>
      </c>
      <c r="BL642" s="16" t="s">
        <v>247</v>
      </c>
      <c r="BM642" s="244" t="s">
        <v>877</v>
      </c>
    </row>
    <row r="643" s="12" customFormat="1">
      <c r="B643" s="246"/>
      <c r="C643" s="247"/>
      <c r="D643" s="248" t="s">
        <v>249</v>
      </c>
      <c r="E643" s="249" t="s">
        <v>1</v>
      </c>
      <c r="F643" s="250" t="s">
        <v>878</v>
      </c>
      <c r="G643" s="247"/>
      <c r="H643" s="251">
        <v>6</v>
      </c>
      <c r="I643" s="252"/>
      <c r="J643" s="247"/>
      <c r="K643" s="247"/>
      <c r="L643" s="253"/>
      <c r="M643" s="254"/>
      <c r="N643" s="255"/>
      <c r="O643" s="255"/>
      <c r="P643" s="255"/>
      <c r="Q643" s="255"/>
      <c r="R643" s="255"/>
      <c r="S643" s="255"/>
      <c r="T643" s="256"/>
      <c r="AT643" s="257" t="s">
        <v>249</v>
      </c>
      <c r="AU643" s="257" t="s">
        <v>88</v>
      </c>
      <c r="AV643" s="12" t="s">
        <v>88</v>
      </c>
      <c r="AW643" s="12" t="s">
        <v>31</v>
      </c>
      <c r="AX643" s="12" t="s">
        <v>75</v>
      </c>
      <c r="AY643" s="257" t="s">
        <v>241</v>
      </c>
    </row>
    <row r="644" s="13" customFormat="1">
      <c r="B644" s="258"/>
      <c r="C644" s="259"/>
      <c r="D644" s="248" t="s">
        <v>249</v>
      </c>
      <c r="E644" s="260" t="s">
        <v>1</v>
      </c>
      <c r="F644" s="261" t="s">
        <v>251</v>
      </c>
      <c r="G644" s="259"/>
      <c r="H644" s="262">
        <v>6</v>
      </c>
      <c r="I644" s="263"/>
      <c r="J644" s="259"/>
      <c r="K644" s="259"/>
      <c r="L644" s="264"/>
      <c r="M644" s="265"/>
      <c r="N644" s="266"/>
      <c r="O644" s="266"/>
      <c r="P644" s="266"/>
      <c r="Q644" s="266"/>
      <c r="R644" s="266"/>
      <c r="S644" s="266"/>
      <c r="T644" s="267"/>
      <c r="AT644" s="268" t="s">
        <v>249</v>
      </c>
      <c r="AU644" s="268" t="s">
        <v>88</v>
      </c>
      <c r="AV644" s="13" t="s">
        <v>247</v>
      </c>
      <c r="AW644" s="13" t="s">
        <v>31</v>
      </c>
      <c r="AX644" s="13" t="s">
        <v>82</v>
      </c>
      <c r="AY644" s="268" t="s">
        <v>241</v>
      </c>
    </row>
    <row r="645" s="1" customFormat="1" ht="24" customHeight="1">
      <c r="B645" s="37"/>
      <c r="C645" s="233" t="s">
        <v>879</v>
      </c>
      <c r="D645" s="233" t="s">
        <v>243</v>
      </c>
      <c r="E645" s="234" t="s">
        <v>880</v>
      </c>
      <c r="F645" s="235" t="s">
        <v>881</v>
      </c>
      <c r="G645" s="236" t="s">
        <v>139</v>
      </c>
      <c r="H645" s="237">
        <v>2</v>
      </c>
      <c r="I645" s="238"/>
      <c r="J645" s="239">
        <f>ROUND(I645*H645,2)</f>
        <v>0</v>
      </c>
      <c r="K645" s="235" t="s">
        <v>246</v>
      </c>
      <c r="L645" s="42"/>
      <c r="M645" s="240" t="s">
        <v>1</v>
      </c>
      <c r="N645" s="241" t="s">
        <v>41</v>
      </c>
      <c r="O645" s="85"/>
      <c r="P645" s="242">
        <f>O645*H645</f>
        <v>0</v>
      </c>
      <c r="Q645" s="242">
        <v>0</v>
      </c>
      <c r="R645" s="242">
        <f>Q645*H645</f>
        <v>0</v>
      </c>
      <c r="S645" s="242">
        <v>0.087999999999999995</v>
      </c>
      <c r="T645" s="243">
        <f>S645*H645</f>
        <v>0.17599999999999999</v>
      </c>
      <c r="AR645" s="244" t="s">
        <v>247</v>
      </c>
      <c r="AT645" s="244" t="s">
        <v>243</v>
      </c>
      <c r="AU645" s="244" t="s">
        <v>88</v>
      </c>
      <c r="AY645" s="16" t="s">
        <v>241</v>
      </c>
      <c r="BE645" s="245">
        <f>IF(N645="základná",J645,0)</f>
        <v>0</v>
      </c>
      <c r="BF645" s="245">
        <f>IF(N645="znížená",J645,0)</f>
        <v>0</v>
      </c>
      <c r="BG645" s="245">
        <f>IF(N645="zákl. prenesená",J645,0)</f>
        <v>0</v>
      </c>
      <c r="BH645" s="245">
        <f>IF(N645="zníž. prenesená",J645,0)</f>
        <v>0</v>
      </c>
      <c r="BI645" s="245">
        <f>IF(N645="nulová",J645,0)</f>
        <v>0</v>
      </c>
      <c r="BJ645" s="16" t="s">
        <v>88</v>
      </c>
      <c r="BK645" s="245">
        <f>ROUND(I645*H645,2)</f>
        <v>0</v>
      </c>
      <c r="BL645" s="16" t="s">
        <v>247</v>
      </c>
      <c r="BM645" s="244" t="s">
        <v>882</v>
      </c>
    </row>
    <row r="646" s="12" customFormat="1">
      <c r="B646" s="246"/>
      <c r="C646" s="247"/>
      <c r="D646" s="248" t="s">
        <v>249</v>
      </c>
      <c r="E646" s="249" t="s">
        <v>1</v>
      </c>
      <c r="F646" s="250" t="s">
        <v>883</v>
      </c>
      <c r="G646" s="247"/>
      <c r="H646" s="251">
        <v>2</v>
      </c>
      <c r="I646" s="252"/>
      <c r="J646" s="247"/>
      <c r="K646" s="247"/>
      <c r="L646" s="253"/>
      <c r="M646" s="254"/>
      <c r="N646" s="255"/>
      <c r="O646" s="255"/>
      <c r="P646" s="255"/>
      <c r="Q646" s="255"/>
      <c r="R646" s="255"/>
      <c r="S646" s="255"/>
      <c r="T646" s="256"/>
      <c r="AT646" s="257" t="s">
        <v>249</v>
      </c>
      <c r="AU646" s="257" t="s">
        <v>88</v>
      </c>
      <c r="AV646" s="12" t="s">
        <v>88</v>
      </c>
      <c r="AW646" s="12" t="s">
        <v>31</v>
      </c>
      <c r="AX646" s="12" t="s">
        <v>75</v>
      </c>
      <c r="AY646" s="257" t="s">
        <v>241</v>
      </c>
    </row>
    <row r="647" s="13" customFormat="1">
      <c r="B647" s="258"/>
      <c r="C647" s="259"/>
      <c r="D647" s="248" t="s">
        <v>249</v>
      </c>
      <c r="E647" s="260" t="s">
        <v>1</v>
      </c>
      <c r="F647" s="261" t="s">
        <v>251</v>
      </c>
      <c r="G647" s="259"/>
      <c r="H647" s="262">
        <v>2</v>
      </c>
      <c r="I647" s="263"/>
      <c r="J647" s="259"/>
      <c r="K647" s="259"/>
      <c r="L647" s="264"/>
      <c r="M647" s="265"/>
      <c r="N647" s="266"/>
      <c r="O647" s="266"/>
      <c r="P647" s="266"/>
      <c r="Q647" s="266"/>
      <c r="R647" s="266"/>
      <c r="S647" s="266"/>
      <c r="T647" s="267"/>
      <c r="AT647" s="268" t="s">
        <v>249</v>
      </c>
      <c r="AU647" s="268" t="s">
        <v>88</v>
      </c>
      <c r="AV647" s="13" t="s">
        <v>247</v>
      </c>
      <c r="AW647" s="13" t="s">
        <v>31</v>
      </c>
      <c r="AX647" s="13" t="s">
        <v>82</v>
      </c>
      <c r="AY647" s="268" t="s">
        <v>241</v>
      </c>
    </row>
    <row r="648" s="1" customFormat="1" ht="24" customHeight="1">
      <c r="B648" s="37"/>
      <c r="C648" s="233" t="s">
        <v>884</v>
      </c>
      <c r="D648" s="233" t="s">
        <v>243</v>
      </c>
      <c r="E648" s="234" t="s">
        <v>885</v>
      </c>
      <c r="F648" s="235" t="s">
        <v>886</v>
      </c>
      <c r="G648" s="236" t="s">
        <v>139</v>
      </c>
      <c r="H648" s="237">
        <v>5.4000000000000004</v>
      </c>
      <c r="I648" s="238"/>
      <c r="J648" s="239">
        <f>ROUND(I648*H648,2)</f>
        <v>0</v>
      </c>
      <c r="K648" s="235" t="s">
        <v>246</v>
      </c>
      <c r="L648" s="42"/>
      <c r="M648" s="240" t="s">
        <v>1</v>
      </c>
      <c r="N648" s="241" t="s">
        <v>41</v>
      </c>
      <c r="O648" s="85"/>
      <c r="P648" s="242">
        <f>O648*H648</f>
        <v>0</v>
      </c>
      <c r="Q648" s="242">
        <v>0</v>
      </c>
      <c r="R648" s="242">
        <f>Q648*H648</f>
        <v>0</v>
      </c>
      <c r="S648" s="242">
        <v>0.075999999999999998</v>
      </c>
      <c r="T648" s="243">
        <f>S648*H648</f>
        <v>0.41040000000000004</v>
      </c>
      <c r="AR648" s="244" t="s">
        <v>247</v>
      </c>
      <c r="AT648" s="244" t="s">
        <v>243</v>
      </c>
      <c r="AU648" s="244" t="s">
        <v>88</v>
      </c>
      <c r="AY648" s="16" t="s">
        <v>241</v>
      </c>
      <c r="BE648" s="245">
        <f>IF(N648="základná",J648,0)</f>
        <v>0</v>
      </c>
      <c r="BF648" s="245">
        <f>IF(N648="znížená",J648,0)</f>
        <v>0</v>
      </c>
      <c r="BG648" s="245">
        <f>IF(N648="zákl. prenesená",J648,0)</f>
        <v>0</v>
      </c>
      <c r="BH648" s="245">
        <f>IF(N648="zníž. prenesená",J648,0)</f>
        <v>0</v>
      </c>
      <c r="BI648" s="245">
        <f>IF(N648="nulová",J648,0)</f>
        <v>0</v>
      </c>
      <c r="BJ648" s="16" t="s">
        <v>88</v>
      </c>
      <c r="BK648" s="245">
        <f>ROUND(I648*H648,2)</f>
        <v>0</v>
      </c>
      <c r="BL648" s="16" t="s">
        <v>247</v>
      </c>
      <c r="BM648" s="244" t="s">
        <v>887</v>
      </c>
    </row>
    <row r="649" s="12" customFormat="1">
      <c r="B649" s="246"/>
      <c r="C649" s="247"/>
      <c r="D649" s="248" t="s">
        <v>249</v>
      </c>
      <c r="E649" s="249" t="s">
        <v>1</v>
      </c>
      <c r="F649" s="250" t="s">
        <v>883</v>
      </c>
      <c r="G649" s="247"/>
      <c r="H649" s="251">
        <v>2</v>
      </c>
      <c r="I649" s="252"/>
      <c r="J649" s="247"/>
      <c r="K649" s="247"/>
      <c r="L649" s="253"/>
      <c r="M649" s="254"/>
      <c r="N649" s="255"/>
      <c r="O649" s="255"/>
      <c r="P649" s="255"/>
      <c r="Q649" s="255"/>
      <c r="R649" s="255"/>
      <c r="S649" s="255"/>
      <c r="T649" s="256"/>
      <c r="AT649" s="257" t="s">
        <v>249</v>
      </c>
      <c r="AU649" s="257" t="s">
        <v>88</v>
      </c>
      <c r="AV649" s="12" t="s">
        <v>88</v>
      </c>
      <c r="AW649" s="12" t="s">
        <v>31</v>
      </c>
      <c r="AX649" s="12" t="s">
        <v>75</v>
      </c>
      <c r="AY649" s="257" t="s">
        <v>241</v>
      </c>
    </row>
    <row r="650" s="12" customFormat="1">
      <c r="B650" s="246"/>
      <c r="C650" s="247"/>
      <c r="D650" s="248" t="s">
        <v>249</v>
      </c>
      <c r="E650" s="249" t="s">
        <v>1</v>
      </c>
      <c r="F650" s="250" t="s">
        <v>888</v>
      </c>
      <c r="G650" s="247"/>
      <c r="H650" s="251">
        <v>1.6000000000000001</v>
      </c>
      <c r="I650" s="252"/>
      <c r="J650" s="247"/>
      <c r="K650" s="247"/>
      <c r="L650" s="253"/>
      <c r="M650" s="254"/>
      <c r="N650" s="255"/>
      <c r="O650" s="255"/>
      <c r="P650" s="255"/>
      <c r="Q650" s="255"/>
      <c r="R650" s="255"/>
      <c r="S650" s="255"/>
      <c r="T650" s="256"/>
      <c r="AT650" s="257" t="s">
        <v>249</v>
      </c>
      <c r="AU650" s="257" t="s">
        <v>88</v>
      </c>
      <c r="AV650" s="12" t="s">
        <v>88</v>
      </c>
      <c r="AW650" s="12" t="s">
        <v>31</v>
      </c>
      <c r="AX650" s="12" t="s">
        <v>75</v>
      </c>
      <c r="AY650" s="257" t="s">
        <v>241</v>
      </c>
    </row>
    <row r="651" s="12" customFormat="1">
      <c r="B651" s="246"/>
      <c r="C651" s="247"/>
      <c r="D651" s="248" t="s">
        <v>249</v>
      </c>
      <c r="E651" s="249" t="s">
        <v>1</v>
      </c>
      <c r="F651" s="250" t="s">
        <v>889</v>
      </c>
      <c r="G651" s="247"/>
      <c r="H651" s="251">
        <v>1.8</v>
      </c>
      <c r="I651" s="252"/>
      <c r="J651" s="247"/>
      <c r="K651" s="247"/>
      <c r="L651" s="253"/>
      <c r="M651" s="254"/>
      <c r="N651" s="255"/>
      <c r="O651" s="255"/>
      <c r="P651" s="255"/>
      <c r="Q651" s="255"/>
      <c r="R651" s="255"/>
      <c r="S651" s="255"/>
      <c r="T651" s="256"/>
      <c r="AT651" s="257" t="s">
        <v>249</v>
      </c>
      <c r="AU651" s="257" t="s">
        <v>88</v>
      </c>
      <c r="AV651" s="12" t="s">
        <v>88</v>
      </c>
      <c r="AW651" s="12" t="s">
        <v>31</v>
      </c>
      <c r="AX651" s="12" t="s">
        <v>75</v>
      </c>
      <c r="AY651" s="257" t="s">
        <v>241</v>
      </c>
    </row>
    <row r="652" s="13" customFormat="1">
      <c r="B652" s="258"/>
      <c r="C652" s="259"/>
      <c r="D652" s="248" t="s">
        <v>249</v>
      </c>
      <c r="E652" s="260" t="s">
        <v>1</v>
      </c>
      <c r="F652" s="261" t="s">
        <v>251</v>
      </c>
      <c r="G652" s="259"/>
      <c r="H652" s="262">
        <v>5.4000000000000004</v>
      </c>
      <c r="I652" s="263"/>
      <c r="J652" s="259"/>
      <c r="K652" s="259"/>
      <c r="L652" s="264"/>
      <c r="M652" s="265"/>
      <c r="N652" s="266"/>
      <c r="O652" s="266"/>
      <c r="P652" s="266"/>
      <c r="Q652" s="266"/>
      <c r="R652" s="266"/>
      <c r="S652" s="266"/>
      <c r="T652" s="267"/>
      <c r="AT652" s="268" t="s">
        <v>249</v>
      </c>
      <c r="AU652" s="268" t="s">
        <v>88</v>
      </c>
      <c r="AV652" s="13" t="s">
        <v>247</v>
      </c>
      <c r="AW652" s="13" t="s">
        <v>31</v>
      </c>
      <c r="AX652" s="13" t="s">
        <v>82</v>
      </c>
      <c r="AY652" s="268" t="s">
        <v>241</v>
      </c>
    </row>
    <row r="653" s="1" customFormat="1" ht="24" customHeight="1">
      <c r="B653" s="37"/>
      <c r="C653" s="233" t="s">
        <v>890</v>
      </c>
      <c r="D653" s="233" t="s">
        <v>243</v>
      </c>
      <c r="E653" s="234" t="s">
        <v>891</v>
      </c>
      <c r="F653" s="235" t="s">
        <v>892</v>
      </c>
      <c r="G653" s="236" t="s">
        <v>139</v>
      </c>
      <c r="H653" s="237">
        <v>3.016</v>
      </c>
      <c r="I653" s="238"/>
      <c r="J653" s="239">
        <f>ROUND(I653*H653,2)</f>
        <v>0</v>
      </c>
      <c r="K653" s="235" t="s">
        <v>246</v>
      </c>
      <c r="L653" s="42"/>
      <c r="M653" s="240" t="s">
        <v>1</v>
      </c>
      <c r="N653" s="241" t="s">
        <v>41</v>
      </c>
      <c r="O653" s="85"/>
      <c r="P653" s="242">
        <f>O653*H653</f>
        <v>0</v>
      </c>
      <c r="Q653" s="242">
        <v>0</v>
      </c>
      <c r="R653" s="242">
        <f>Q653*H653</f>
        <v>0</v>
      </c>
      <c r="S653" s="242">
        <v>0.063</v>
      </c>
      <c r="T653" s="243">
        <f>S653*H653</f>
        <v>0.19000800000000001</v>
      </c>
      <c r="AR653" s="244" t="s">
        <v>247</v>
      </c>
      <c r="AT653" s="244" t="s">
        <v>243</v>
      </c>
      <c r="AU653" s="244" t="s">
        <v>88</v>
      </c>
      <c r="AY653" s="16" t="s">
        <v>241</v>
      </c>
      <c r="BE653" s="245">
        <f>IF(N653="základná",J653,0)</f>
        <v>0</v>
      </c>
      <c r="BF653" s="245">
        <f>IF(N653="znížená",J653,0)</f>
        <v>0</v>
      </c>
      <c r="BG653" s="245">
        <f>IF(N653="zákl. prenesená",J653,0)</f>
        <v>0</v>
      </c>
      <c r="BH653" s="245">
        <f>IF(N653="zníž. prenesená",J653,0)</f>
        <v>0</v>
      </c>
      <c r="BI653" s="245">
        <f>IF(N653="nulová",J653,0)</f>
        <v>0</v>
      </c>
      <c r="BJ653" s="16" t="s">
        <v>88</v>
      </c>
      <c r="BK653" s="245">
        <f>ROUND(I653*H653,2)</f>
        <v>0</v>
      </c>
      <c r="BL653" s="16" t="s">
        <v>247</v>
      </c>
      <c r="BM653" s="244" t="s">
        <v>893</v>
      </c>
    </row>
    <row r="654" s="12" customFormat="1">
      <c r="B654" s="246"/>
      <c r="C654" s="247"/>
      <c r="D654" s="248" t="s">
        <v>249</v>
      </c>
      <c r="E654" s="249" t="s">
        <v>1</v>
      </c>
      <c r="F654" s="250" t="s">
        <v>894</v>
      </c>
      <c r="G654" s="247"/>
      <c r="H654" s="251">
        <v>3.016</v>
      </c>
      <c r="I654" s="252"/>
      <c r="J654" s="247"/>
      <c r="K654" s="247"/>
      <c r="L654" s="253"/>
      <c r="M654" s="254"/>
      <c r="N654" s="255"/>
      <c r="O654" s="255"/>
      <c r="P654" s="255"/>
      <c r="Q654" s="255"/>
      <c r="R654" s="255"/>
      <c r="S654" s="255"/>
      <c r="T654" s="256"/>
      <c r="AT654" s="257" t="s">
        <v>249</v>
      </c>
      <c r="AU654" s="257" t="s">
        <v>88</v>
      </c>
      <c r="AV654" s="12" t="s">
        <v>88</v>
      </c>
      <c r="AW654" s="12" t="s">
        <v>31</v>
      </c>
      <c r="AX654" s="12" t="s">
        <v>75</v>
      </c>
      <c r="AY654" s="257" t="s">
        <v>241</v>
      </c>
    </row>
    <row r="655" s="13" customFormat="1">
      <c r="B655" s="258"/>
      <c r="C655" s="259"/>
      <c r="D655" s="248" t="s">
        <v>249</v>
      </c>
      <c r="E655" s="260" t="s">
        <v>1</v>
      </c>
      <c r="F655" s="261" t="s">
        <v>251</v>
      </c>
      <c r="G655" s="259"/>
      <c r="H655" s="262">
        <v>3.016</v>
      </c>
      <c r="I655" s="263"/>
      <c r="J655" s="259"/>
      <c r="K655" s="259"/>
      <c r="L655" s="264"/>
      <c r="M655" s="265"/>
      <c r="N655" s="266"/>
      <c r="O655" s="266"/>
      <c r="P655" s="266"/>
      <c r="Q655" s="266"/>
      <c r="R655" s="266"/>
      <c r="S655" s="266"/>
      <c r="T655" s="267"/>
      <c r="AT655" s="268" t="s">
        <v>249</v>
      </c>
      <c r="AU655" s="268" t="s">
        <v>88</v>
      </c>
      <c r="AV655" s="13" t="s">
        <v>247</v>
      </c>
      <c r="AW655" s="13" t="s">
        <v>31</v>
      </c>
      <c r="AX655" s="13" t="s">
        <v>82</v>
      </c>
      <c r="AY655" s="268" t="s">
        <v>241</v>
      </c>
    </row>
    <row r="656" s="1" customFormat="1" ht="24" customHeight="1">
      <c r="B656" s="37"/>
      <c r="C656" s="233" t="s">
        <v>895</v>
      </c>
      <c r="D656" s="233" t="s">
        <v>243</v>
      </c>
      <c r="E656" s="234" t="s">
        <v>896</v>
      </c>
      <c r="F656" s="235" t="s">
        <v>897</v>
      </c>
      <c r="G656" s="236" t="s">
        <v>485</v>
      </c>
      <c r="H656" s="237">
        <v>9</v>
      </c>
      <c r="I656" s="238"/>
      <c r="J656" s="239">
        <f>ROUND(I656*H656,2)</f>
        <v>0</v>
      </c>
      <c r="K656" s="235" t="s">
        <v>246</v>
      </c>
      <c r="L656" s="42"/>
      <c r="M656" s="240" t="s">
        <v>1</v>
      </c>
      <c r="N656" s="241" t="s">
        <v>41</v>
      </c>
      <c r="O656" s="85"/>
      <c r="P656" s="242">
        <f>O656*H656</f>
        <v>0</v>
      </c>
      <c r="Q656" s="242">
        <v>0</v>
      </c>
      <c r="R656" s="242">
        <f>Q656*H656</f>
        <v>0</v>
      </c>
      <c r="S656" s="242">
        <v>0.02</v>
      </c>
      <c r="T656" s="243">
        <f>S656*H656</f>
        <v>0.17999999999999999</v>
      </c>
      <c r="AR656" s="244" t="s">
        <v>247</v>
      </c>
      <c r="AT656" s="244" t="s">
        <v>243</v>
      </c>
      <c r="AU656" s="244" t="s">
        <v>88</v>
      </c>
      <c r="AY656" s="16" t="s">
        <v>241</v>
      </c>
      <c r="BE656" s="245">
        <f>IF(N656="základná",J656,0)</f>
        <v>0</v>
      </c>
      <c r="BF656" s="245">
        <f>IF(N656="znížená",J656,0)</f>
        <v>0</v>
      </c>
      <c r="BG656" s="245">
        <f>IF(N656="zákl. prenesená",J656,0)</f>
        <v>0</v>
      </c>
      <c r="BH656" s="245">
        <f>IF(N656="zníž. prenesená",J656,0)</f>
        <v>0</v>
      </c>
      <c r="BI656" s="245">
        <f>IF(N656="nulová",J656,0)</f>
        <v>0</v>
      </c>
      <c r="BJ656" s="16" t="s">
        <v>88</v>
      </c>
      <c r="BK656" s="245">
        <f>ROUND(I656*H656,2)</f>
        <v>0</v>
      </c>
      <c r="BL656" s="16" t="s">
        <v>247</v>
      </c>
      <c r="BM656" s="244" t="s">
        <v>898</v>
      </c>
    </row>
    <row r="657" s="12" customFormat="1">
      <c r="B657" s="246"/>
      <c r="C657" s="247"/>
      <c r="D657" s="248" t="s">
        <v>249</v>
      </c>
      <c r="E657" s="249" t="s">
        <v>1</v>
      </c>
      <c r="F657" s="250" t="s">
        <v>899</v>
      </c>
      <c r="G657" s="247"/>
      <c r="H657" s="251">
        <v>8</v>
      </c>
      <c r="I657" s="252"/>
      <c r="J657" s="247"/>
      <c r="K657" s="247"/>
      <c r="L657" s="253"/>
      <c r="M657" s="254"/>
      <c r="N657" s="255"/>
      <c r="O657" s="255"/>
      <c r="P657" s="255"/>
      <c r="Q657" s="255"/>
      <c r="R657" s="255"/>
      <c r="S657" s="255"/>
      <c r="T657" s="256"/>
      <c r="AT657" s="257" t="s">
        <v>249</v>
      </c>
      <c r="AU657" s="257" t="s">
        <v>88</v>
      </c>
      <c r="AV657" s="12" t="s">
        <v>88</v>
      </c>
      <c r="AW657" s="12" t="s">
        <v>31</v>
      </c>
      <c r="AX657" s="12" t="s">
        <v>75</v>
      </c>
      <c r="AY657" s="257" t="s">
        <v>241</v>
      </c>
    </row>
    <row r="658" s="12" customFormat="1">
      <c r="B658" s="246"/>
      <c r="C658" s="247"/>
      <c r="D658" s="248" t="s">
        <v>249</v>
      </c>
      <c r="E658" s="249" t="s">
        <v>1</v>
      </c>
      <c r="F658" s="250" t="s">
        <v>900</v>
      </c>
      <c r="G658" s="247"/>
      <c r="H658" s="251">
        <v>1</v>
      </c>
      <c r="I658" s="252"/>
      <c r="J658" s="247"/>
      <c r="K658" s="247"/>
      <c r="L658" s="253"/>
      <c r="M658" s="254"/>
      <c r="N658" s="255"/>
      <c r="O658" s="255"/>
      <c r="P658" s="255"/>
      <c r="Q658" s="255"/>
      <c r="R658" s="255"/>
      <c r="S658" s="255"/>
      <c r="T658" s="256"/>
      <c r="AT658" s="257" t="s">
        <v>249</v>
      </c>
      <c r="AU658" s="257" t="s">
        <v>88</v>
      </c>
      <c r="AV658" s="12" t="s">
        <v>88</v>
      </c>
      <c r="AW658" s="12" t="s">
        <v>31</v>
      </c>
      <c r="AX658" s="12" t="s">
        <v>75</v>
      </c>
      <c r="AY658" s="257" t="s">
        <v>241</v>
      </c>
    </row>
    <row r="659" s="13" customFormat="1">
      <c r="B659" s="258"/>
      <c r="C659" s="259"/>
      <c r="D659" s="248" t="s">
        <v>249</v>
      </c>
      <c r="E659" s="260" t="s">
        <v>1</v>
      </c>
      <c r="F659" s="261" t="s">
        <v>251</v>
      </c>
      <c r="G659" s="259"/>
      <c r="H659" s="262">
        <v>9</v>
      </c>
      <c r="I659" s="263"/>
      <c r="J659" s="259"/>
      <c r="K659" s="259"/>
      <c r="L659" s="264"/>
      <c r="M659" s="265"/>
      <c r="N659" s="266"/>
      <c r="O659" s="266"/>
      <c r="P659" s="266"/>
      <c r="Q659" s="266"/>
      <c r="R659" s="266"/>
      <c r="S659" s="266"/>
      <c r="T659" s="267"/>
      <c r="AT659" s="268" t="s">
        <v>249</v>
      </c>
      <c r="AU659" s="268" t="s">
        <v>88</v>
      </c>
      <c r="AV659" s="13" t="s">
        <v>247</v>
      </c>
      <c r="AW659" s="13" t="s">
        <v>31</v>
      </c>
      <c r="AX659" s="13" t="s">
        <v>82</v>
      </c>
      <c r="AY659" s="268" t="s">
        <v>241</v>
      </c>
    </row>
    <row r="660" s="1" customFormat="1" ht="16.5" customHeight="1">
      <c r="B660" s="37"/>
      <c r="C660" s="233" t="s">
        <v>901</v>
      </c>
      <c r="D660" s="233" t="s">
        <v>243</v>
      </c>
      <c r="E660" s="234" t="s">
        <v>902</v>
      </c>
      <c r="F660" s="235" t="s">
        <v>903</v>
      </c>
      <c r="G660" s="236" t="s">
        <v>134</v>
      </c>
      <c r="H660" s="237">
        <v>58.560000000000002</v>
      </c>
      <c r="I660" s="238"/>
      <c r="J660" s="239">
        <f>ROUND(I660*H660,2)</f>
        <v>0</v>
      </c>
      <c r="K660" s="235" t="s">
        <v>246</v>
      </c>
      <c r="L660" s="42"/>
      <c r="M660" s="240" t="s">
        <v>1</v>
      </c>
      <c r="N660" s="241" t="s">
        <v>41</v>
      </c>
      <c r="O660" s="85"/>
      <c r="P660" s="242">
        <f>O660*H660</f>
        <v>0</v>
      </c>
      <c r="Q660" s="242">
        <v>0</v>
      </c>
      <c r="R660" s="242">
        <f>Q660*H660</f>
        <v>0</v>
      </c>
      <c r="S660" s="242">
        <v>0.0070000000000000001</v>
      </c>
      <c r="T660" s="243">
        <f>S660*H660</f>
        <v>0.40992000000000001</v>
      </c>
      <c r="AR660" s="244" t="s">
        <v>247</v>
      </c>
      <c r="AT660" s="244" t="s">
        <v>243</v>
      </c>
      <c r="AU660" s="244" t="s">
        <v>88</v>
      </c>
      <c r="AY660" s="16" t="s">
        <v>241</v>
      </c>
      <c r="BE660" s="245">
        <f>IF(N660="základná",J660,0)</f>
        <v>0</v>
      </c>
      <c r="BF660" s="245">
        <f>IF(N660="znížená",J660,0)</f>
        <v>0</v>
      </c>
      <c r="BG660" s="245">
        <f>IF(N660="zákl. prenesená",J660,0)</f>
        <v>0</v>
      </c>
      <c r="BH660" s="245">
        <f>IF(N660="zníž. prenesená",J660,0)</f>
        <v>0</v>
      </c>
      <c r="BI660" s="245">
        <f>IF(N660="nulová",J660,0)</f>
        <v>0</v>
      </c>
      <c r="BJ660" s="16" t="s">
        <v>88</v>
      </c>
      <c r="BK660" s="245">
        <f>ROUND(I660*H660,2)</f>
        <v>0</v>
      </c>
      <c r="BL660" s="16" t="s">
        <v>247</v>
      </c>
      <c r="BM660" s="244" t="s">
        <v>904</v>
      </c>
    </row>
    <row r="661" s="12" customFormat="1">
      <c r="B661" s="246"/>
      <c r="C661" s="247"/>
      <c r="D661" s="248" t="s">
        <v>249</v>
      </c>
      <c r="E661" s="249" t="s">
        <v>1</v>
      </c>
      <c r="F661" s="250" t="s">
        <v>905</v>
      </c>
      <c r="G661" s="247"/>
      <c r="H661" s="251">
        <v>49.920000000000002</v>
      </c>
      <c r="I661" s="252"/>
      <c r="J661" s="247"/>
      <c r="K661" s="247"/>
      <c r="L661" s="253"/>
      <c r="M661" s="254"/>
      <c r="N661" s="255"/>
      <c r="O661" s="255"/>
      <c r="P661" s="255"/>
      <c r="Q661" s="255"/>
      <c r="R661" s="255"/>
      <c r="S661" s="255"/>
      <c r="T661" s="256"/>
      <c r="AT661" s="257" t="s">
        <v>249</v>
      </c>
      <c r="AU661" s="257" t="s">
        <v>88</v>
      </c>
      <c r="AV661" s="12" t="s">
        <v>88</v>
      </c>
      <c r="AW661" s="12" t="s">
        <v>31</v>
      </c>
      <c r="AX661" s="12" t="s">
        <v>75</v>
      </c>
      <c r="AY661" s="257" t="s">
        <v>241</v>
      </c>
    </row>
    <row r="662" s="12" customFormat="1">
      <c r="B662" s="246"/>
      <c r="C662" s="247"/>
      <c r="D662" s="248" t="s">
        <v>249</v>
      </c>
      <c r="E662" s="249" t="s">
        <v>1</v>
      </c>
      <c r="F662" s="250" t="s">
        <v>906</v>
      </c>
      <c r="G662" s="247"/>
      <c r="H662" s="251">
        <v>8.6400000000000006</v>
      </c>
      <c r="I662" s="252"/>
      <c r="J662" s="247"/>
      <c r="K662" s="247"/>
      <c r="L662" s="253"/>
      <c r="M662" s="254"/>
      <c r="N662" s="255"/>
      <c r="O662" s="255"/>
      <c r="P662" s="255"/>
      <c r="Q662" s="255"/>
      <c r="R662" s="255"/>
      <c r="S662" s="255"/>
      <c r="T662" s="256"/>
      <c r="AT662" s="257" t="s">
        <v>249</v>
      </c>
      <c r="AU662" s="257" t="s">
        <v>88</v>
      </c>
      <c r="AV662" s="12" t="s">
        <v>88</v>
      </c>
      <c r="AW662" s="12" t="s">
        <v>31</v>
      </c>
      <c r="AX662" s="12" t="s">
        <v>75</v>
      </c>
      <c r="AY662" s="257" t="s">
        <v>241</v>
      </c>
    </row>
    <row r="663" s="13" customFormat="1">
      <c r="B663" s="258"/>
      <c r="C663" s="259"/>
      <c r="D663" s="248" t="s">
        <v>249</v>
      </c>
      <c r="E663" s="260" t="s">
        <v>1</v>
      </c>
      <c r="F663" s="261" t="s">
        <v>251</v>
      </c>
      <c r="G663" s="259"/>
      <c r="H663" s="262">
        <v>58.560000000000002</v>
      </c>
      <c r="I663" s="263"/>
      <c r="J663" s="259"/>
      <c r="K663" s="259"/>
      <c r="L663" s="264"/>
      <c r="M663" s="265"/>
      <c r="N663" s="266"/>
      <c r="O663" s="266"/>
      <c r="P663" s="266"/>
      <c r="Q663" s="266"/>
      <c r="R663" s="266"/>
      <c r="S663" s="266"/>
      <c r="T663" s="267"/>
      <c r="AT663" s="268" t="s">
        <v>249</v>
      </c>
      <c r="AU663" s="268" t="s">
        <v>88</v>
      </c>
      <c r="AV663" s="13" t="s">
        <v>247</v>
      </c>
      <c r="AW663" s="13" t="s">
        <v>31</v>
      </c>
      <c r="AX663" s="13" t="s">
        <v>82</v>
      </c>
      <c r="AY663" s="268" t="s">
        <v>241</v>
      </c>
    </row>
    <row r="664" s="1" customFormat="1" ht="24" customHeight="1">
      <c r="B664" s="37"/>
      <c r="C664" s="233" t="s">
        <v>907</v>
      </c>
      <c r="D664" s="233" t="s">
        <v>243</v>
      </c>
      <c r="E664" s="234" t="s">
        <v>908</v>
      </c>
      <c r="F664" s="235" t="s">
        <v>909</v>
      </c>
      <c r="G664" s="236" t="s">
        <v>485</v>
      </c>
      <c r="H664" s="237">
        <v>1</v>
      </c>
      <c r="I664" s="238"/>
      <c r="J664" s="239">
        <f>ROUND(I664*H664,2)</f>
        <v>0</v>
      </c>
      <c r="K664" s="235" t="s">
        <v>246</v>
      </c>
      <c r="L664" s="42"/>
      <c r="M664" s="240" t="s">
        <v>1</v>
      </c>
      <c r="N664" s="241" t="s">
        <v>41</v>
      </c>
      <c r="O664" s="85"/>
      <c r="P664" s="242">
        <f>O664*H664</f>
        <v>0</v>
      </c>
      <c r="Q664" s="242">
        <v>0</v>
      </c>
      <c r="R664" s="242">
        <f>Q664*H664</f>
        <v>0</v>
      </c>
      <c r="S664" s="242">
        <v>0.029999999999999999</v>
      </c>
      <c r="T664" s="243">
        <f>S664*H664</f>
        <v>0.029999999999999999</v>
      </c>
      <c r="AR664" s="244" t="s">
        <v>247</v>
      </c>
      <c r="AT664" s="244" t="s">
        <v>243</v>
      </c>
      <c r="AU664" s="244" t="s">
        <v>88</v>
      </c>
      <c r="AY664" s="16" t="s">
        <v>241</v>
      </c>
      <c r="BE664" s="245">
        <f>IF(N664="základná",J664,0)</f>
        <v>0</v>
      </c>
      <c r="BF664" s="245">
        <f>IF(N664="znížená",J664,0)</f>
        <v>0</v>
      </c>
      <c r="BG664" s="245">
        <f>IF(N664="zákl. prenesená",J664,0)</f>
        <v>0</v>
      </c>
      <c r="BH664" s="245">
        <f>IF(N664="zníž. prenesená",J664,0)</f>
        <v>0</v>
      </c>
      <c r="BI664" s="245">
        <f>IF(N664="nulová",J664,0)</f>
        <v>0</v>
      </c>
      <c r="BJ664" s="16" t="s">
        <v>88</v>
      </c>
      <c r="BK664" s="245">
        <f>ROUND(I664*H664,2)</f>
        <v>0</v>
      </c>
      <c r="BL664" s="16" t="s">
        <v>247</v>
      </c>
      <c r="BM664" s="244" t="s">
        <v>910</v>
      </c>
    </row>
    <row r="665" s="12" customFormat="1">
      <c r="B665" s="246"/>
      <c r="C665" s="247"/>
      <c r="D665" s="248" t="s">
        <v>249</v>
      </c>
      <c r="E665" s="249" t="s">
        <v>1</v>
      </c>
      <c r="F665" s="250" t="s">
        <v>911</v>
      </c>
      <c r="G665" s="247"/>
      <c r="H665" s="251">
        <v>1</v>
      </c>
      <c r="I665" s="252"/>
      <c r="J665" s="247"/>
      <c r="K665" s="247"/>
      <c r="L665" s="253"/>
      <c r="M665" s="254"/>
      <c r="N665" s="255"/>
      <c r="O665" s="255"/>
      <c r="P665" s="255"/>
      <c r="Q665" s="255"/>
      <c r="R665" s="255"/>
      <c r="S665" s="255"/>
      <c r="T665" s="256"/>
      <c r="AT665" s="257" t="s">
        <v>249</v>
      </c>
      <c r="AU665" s="257" t="s">
        <v>88</v>
      </c>
      <c r="AV665" s="12" t="s">
        <v>88</v>
      </c>
      <c r="AW665" s="12" t="s">
        <v>31</v>
      </c>
      <c r="AX665" s="12" t="s">
        <v>75</v>
      </c>
      <c r="AY665" s="257" t="s">
        <v>241</v>
      </c>
    </row>
    <row r="666" s="13" customFormat="1">
      <c r="B666" s="258"/>
      <c r="C666" s="259"/>
      <c r="D666" s="248" t="s">
        <v>249</v>
      </c>
      <c r="E666" s="260" t="s">
        <v>1</v>
      </c>
      <c r="F666" s="261" t="s">
        <v>251</v>
      </c>
      <c r="G666" s="259"/>
      <c r="H666" s="262">
        <v>1</v>
      </c>
      <c r="I666" s="263"/>
      <c r="J666" s="259"/>
      <c r="K666" s="259"/>
      <c r="L666" s="264"/>
      <c r="M666" s="265"/>
      <c r="N666" s="266"/>
      <c r="O666" s="266"/>
      <c r="P666" s="266"/>
      <c r="Q666" s="266"/>
      <c r="R666" s="266"/>
      <c r="S666" s="266"/>
      <c r="T666" s="267"/>
      <c r="AT666" s="268" t="s">
        <v>249</v>
      </c>
      <c r="AU666" s="268" t="s">
        <v>88</v>
      </c>
      <c r="AV666" s="13" t="s">
        <v>247</v>
      </c>
      <c r="AW666" s="13" t="s">
        <v>31</v>
      </c>
      <c r="AX666" s="13" t="s">
        <v>82</v>
      </c>
      <c r="AY666" s="268" t="s">
        <v>241</v>
      </c>
    </row>
    <row r="667" s="1" customFormat="1" ht="24" customHeight="1">
      <c r="B667" s="37"/>
      <c r="C667" s="233" t="s">
        <v>912</v>
      </c>
      <c r="D667" s="233" t="s">
        <v>243</v>
      </c>
      <c r="E667" s="234" t="s">
        <v>913</v>
      </c>
      <c r="F667" s="235" t="s">
        <v>914</v>
      </c>
      <c r="G667" s="236" t="s">
        <v>139</v>
      </c>
      <c r="H667" s="237">
        <v>5.2800000000000002</v>
      </c>
      <c r="I667" s="238"/>
      <c r="J667" s="239">
        <f>ROUND(I667*H667,2)</f>
        <v>0</v>
      </c>
      <c r="K667" s="235" t="s">
        <v>246</v>
      </c>
      <c r="L667" s="42"/>
      <c r="M667" s="240" t="s">
        <v>1</v>
      </c>
      <c r="N667" s="241" t="s">
        <v>41</v>
      </c>
      <c r="O667" s="85"/>
      <c r="P667" s="242">
        <f>O667*H667</f>
        <v>0</v>
      </c>
      <c r="Q667" s="242">
        <v>0</v>
      </c>
      <c r="R667" s="242">
        <f>Q667*H667</f>
        <v>0</v>
      </c>
      <c r="S667" s="242">
        <v>0.062</v>
      </c>
      <c r="T667" s="243">
        <f>S667*H667</f>
        <v>0.32736000000000004</v>
      </c>
      <c r="AR667" s="244" t="s">
        <v>247</v>
      </c>
      <c r="AT667" s="244" t="s">
        <v>243</v>
      </c>
      <c r="AU667" s="244" t="s">
        <v>88</v>
      </c>
      <c r="AY667" s="16" t="s">
        <v>241</v>
      </c>
      <c r="BE667" s="245">
        <f>IF(N667="základná",J667,0)</f>
        <v>0</v>
      </c>
      <c r="BF667" s="245">
        <f>IF(N667="znížená",J667,0)</f>
        <v>0</v>
      </c>
      <c r="BG667" s="245">
        <f>IF(N667="zákl. prenesená",J667,0)</f>
        <v>0</v>
      </c>
      <c r="BH667" s="245">
        <f>IF(N667="zníž. prenesená",J667,0)</f>
        <v>0</v>
      </c>
      <c r="BI667" s="245">
        <f>IF(N667="nulová",J667,0)</f>
        <v>0</v>
      </c>
      <c r="BJ667" s="16" t="s">
        <v>88</v>
      </c>
      <c r="BK667" s="245">
        <f>ROUND(I667*H667,2)</f>
        <v>0</v>
      </c>
      <c r="BL667" s="16" t="s">
        <v>247</v>
      </c>
      <c r="BM667" s="244" t="s">
        <v>915</v>
      </c>
    </row>
    <row r="668" s="12" customFormat="1">
      <c r="B668" s="246"/>
      <c r="C668" s="247"/>
      <c r="D668" s="248" t="s">
        <v>249</v>
      </c>
      <c r="E668" s="249" t="s">
        <v>1</v>
      </c>
      <c r="F668" s="250" t="s">
        <v>916</v>
      </c>
      <c r="G668" s="247"/>
      <c r="H668" s="251">
        <v>5.2800000000000002</v>
      </c>
      <c r="I668" s="252"/>
      <c r="J668" s="247"/>
      <c r="K668" s="247"/>
      <c r="L668" s="253"/>
      <c r="M668" s="254"/>
      <c r="N668" s="255"/>
      <c r="O668" s="255"/>
      <c r="P668" s="255"/>
      <c r="Q668" s="255"/>
      <c r="R668" s="255"/>
      <c r="S668" s="255"/>
      <c r="T668" s="256"/>
      <c r="AT668" s="257" t="s">
        <v>249</v>
      </c>
      <c r="AU668" s="257" t="s">
        <v>88</v>
      </c>
      <c r="AV668" s="12" t="s">
        <v>88</v>
      </c>
      <c r="AW668" s="12" t="s">
        <v>31</v>
      </c>
      <c r="AX668" s="12" t="s">
        <v>75</v>
      </c>
      <c r="AY668" s="257" t="s">
        <v>241</v>
      </c>
    </row>
    <row r="669" s="13" customFormat="1">
      <c r="B669" s="258"/>
      <c r="C669" s="259"/>
      <c r="D669" s="248" t="s">
        <v>249</v>
      </c>
      <c r="E669" s="260" t="s">
        <v>1</v>
      </c>
      <c r="F669" s="261" t="s">
        <v>251</v>
      </c>
      <c r="G669" s="259"/>
      <c r="H669" s="262">
        <v>5.2800000000000002</v>
      </c>
      <c r="I669" s="263"/>
      <c r="J669" s="259"/>
      <c r="K669" s="259"/>
      <c r="L669" s="264"/>
      <c r="M669" s="265"/>
      <c r="N669" s="266"/>
      <c r="O669" s="266"/>
      <c r="P669" s="266"/>
      <c r="Q669" s="266"/>
      <c r="R669" s="266"/>
      <c r="S669" s="266"/>
      <c r="T669" s="267"/>
      <c r="AT669" s="268" t="s">
        <v>249</v>
      </c>
      <c r="AU669" s="268" t="s">
        <v>88</v>
      </c>
      <c r="AV669" s="13" t="s">
        <v>247</v>
      </c>
      <c r="AW669" s="13" t="s">
        <v>31</v>
      </c>
      <c r="AX669" s="13" t="s">
        <v>82</v>
      </c>
      <c r="AY669" s="268" t="s">
        <v>241</v>
      </c>
    </row>
    <row r="670" s="1" customFormat="1" ht="16.5" customHeight="1">
      <c r="B670" s="37"/>
      <c r="C670" s="233" t="s">
        <v>917</v>
      </c>
      <c r="D670" s="233" t="s">
        <v>243</v>
      </c>
      <c r="E670" s="234" t="s">
        <v>918</v>
      </c>
      <c r="F670" s="235" t="s">
        <v>919</v>
      </c>
      <c r="G670" s="236" t="s">
        <v>134</v>
      </c>
      <c r="H670" s="237">
        <v>10.42</v>
      </c>
      <c r="I670" s="238"/>
      <c r="J670" s="239">
        <f>ROUND(I670*H670,2)</f>
        <v>0</v>
      </c>
      <c r="K670" s="235" t="s">
        <v>246</v>
      </c>
      <c r="L670" s="42"/>
      <c r="M670" s="240" t="s">
        <v>1</v>
      </c>
      <c r="N670" s="241" t="s">
        <v>41</v>
      </c>
      <c r="O670" s="85"/>
      <c r="P670" s="242">
        <f>O670*H670</f>
        <v>0</v>
      </c>
      <c r="Q670" s="242">
        <v>0</v>
      </c>
      <c r="R670" s="242">
        <f>Q670*H670</f>
        <v>0</v>
      </c>
      <c r="S670" s="242">
        <v>0.036999999999999998</v>
      </c>
      <c r="T670" s="243">
        <f>S670*H670</f>
        <v>0.38553999999999999</v>
      </c>
      <c r="AR670" s="244" t="s">
        <v>247</v>
      </c>
      <c r="AT670" s="244" t="s">
        <v>243</v>
      </c>
      <c r="AU670" s="244" t="s">
        <v>88</v>
      </c>
      <c r="AY670" s="16" t="s">
        <v>241</v>
      </c>
      <c r="BE670" s="245">
        <f>IF(N670="základná",J670,0)</f>
        <v>0</v>
      </c>
      <c r="BF670" s="245">
        <f>IF(N670="znížená",J670,0)</f>
        <v>0</v>
      </c>
      <c r="BG670" s="245">
        <f>IF(N670="zákl. prenesená",J670,0)</f>
        <v>0</v>
      </c>
      <c r="BH670" s="245">
        <f>IF(N670="zníž. prenesená",J670,0)</f>
        <v>0</v>
      </c>
      <c r="BI670" s="245">
        <f>IF(N670="nulová",J670,0)</f>
        <v>0</v>
      </c>
      <c r="BJ670" s="16" t="s">
        <v>88</v>
      </c>
      <c r="BK670" s="245">
        <f>ROUND(I670*H670,2)</f>
        <v>0</v>
      </c>
      <c r="BL670" s="16" t="s">
        <v>247</v>
      </c>
      <c r="BM670" s="244" t="s">
        <v>920</v>
      </c>
    </row>
    <row r="671" s="12" customFormat="1">
      <c r="B671" s="246"/>
      <c r="C671" s="247"/>
      <c r="D671" s="248" t="s">
        <v>249</v>
      </c>
      <c r="E671" s="249" t="s">
        <v>1</v>
      </c>
      <c r="F671" s="250" t="s">
        <v>921</v>
      </c>
      <c r="G671" s="247"/>
      <c r="H671" s="251">
        <v>10.42</v>
      </c>
      <c r="I671" s="252"/>
      <c r="J671" s="247"/>
      <c r="K671" s="247"/>
      <c r="L671" s="253"/>
      <c r="M671" s="254"/>
      <c r="N671" s="255"/>
      <c r="O671" s="255"/>
      <c r="P671" s="255"/>
      <c r="Q671" s="255"/>
      <c r="R671" s="255"/>
      <c r="S671" s="255"/>
      <c r="T671" s="256"/>
      <c r="AT671" s="257" t="s">
        <v>249</v>
      </c>
      <c r="AU671" s="257" t="s">
        <v>88</v>
      </c>
      <c r="AV671" s="12" t="s">
        <v>88</v>
      </c>
      <c r="AW671" s="12" t="s">
        <v>31</v>
      </c>
      <c r="AX671" s="12" t="s">
        <v>75</v>
      </c>
      <c r="AY671" s="257" t="s">
        <v>241</v>
      </c>
    </row>
    <row r="672" s="13" customFormat="1">
      <c r="B672" s="258"/>
      <c r="C672" s="259"/>
      <c r="D672" s="248" t="s">
        <v>249</v>
      </c>
      <c r="E672" s="260" t="s">
        <v>1</v>
      </c>
      <c r="F672" s="261" t="s">
        <v>251</v>
      </c>
      <c r="G672" s="259"/>
      <c r="H672" s="262">
        <v>10.42</v>
      </c>
      <c r="I672" s="263"/>
      <c r="J672" s="259"/>
      <c r="K672" s="259"/>
      <c r="L672" s="264"/>
      <c r="M672" s="265"/>
      <c r="N672" s="266"/>
      <c r="O672" s="266"/>
      <c r="P672" s="266"/>
      <c r="Q672" s="266"/>
      <c r="R672" s="266"/>
      <c r="S672" s="266"/>
      <c r="T672" s="267"/>
      <c r="AT672" s="268" t="s">
        <v>249</v>
      </c>
      <c r="AU672" s="268" t="s">
        <v>88</v>
      </c>
      <c r="AV672" s="13" t="s">
        <v>247</v>
      </c>
      <c r="AW672" s="13" t="s">
        <v>31</v>
      </c>
      <c r="AX672" s="13" t="s">
        <v>82</v>
      </c>
      <c r="AY672" s="268" t="s">
        <v>241</v>
      </c>
    </row>
    <row r="673" s="1" customFormat="1" ht="24" customHeight="1">
      <c r="B673" s="37"/>
      <c r="C673" s="233" t="s">
        <v>922</v>
      </c>
      <c r="D673" s="233" t="s">
        <v>243</v>
      </c>
      <c r="E673" s="234" t="s">
        <v>923</v>
      </c>
      <c r="F673" s="235" t="s">
        <v>924</v>
      </c>
      <c r="G673" s="236" t="s">
        <v>139</v>
      </c>
      <c r="H673" s="237">
        <v>10.608000000000001</v>
      </c>
      <c r="I673" s="238"/>
      <c r="J673" s="239">
        <f>ROUND(I673*H673,2)</f>
        <v>0</v>
      </c>
      <c r="K673" s="235" t="s">
        <v>246</v>
      </c>
      <c r="L673" s="42"/>
      <c r="M673" s="240" t="s">
        <v>1</v>
      </c>
      <c r="N673" s="241" t="s">
        <v>41</v>
      </c>
      <c r="O673" s="85"/>
      <c r="P673" s="242">
        <f>O673*H673</f>
        <v>0</v>
      </c>
      <c r="Q673" s="242">
        <v>0</v>
      </c>
      <c r="R673" s="242">
        <f>Q673*H673</f>
        <v>0</v>
      </c>
      <c r="S673" s="242">
        <v>0.050000000000000003</v>
      </c>
      <c r="T673" s="243">
        <f>S673*H673</f>
        <v>0.53040000000000009</v>
      </c>
      <c r="AR673" s="244" t="s">
        <v>247</v>
      </c>
      <c r="AT673" s="244" t="s">
        <v>243</v>
      </c>
      <c r="AU673" s="244" t="s">
        <v>88</v>
      </c>
      <c r="AY673" s="16" t="s">
        <v>241</v>
      </c>
      <c r="BE673" s="245">
        <f>IF(N673="základná",J673,0)</f>
        <v>0</v>
      </c>
      <c r="BF673" s="245">
        <f>IF(N673="znížená",J673,0)</f>
        <v>0</v>
      </c>
      <c r="BG673" s="245">
        <f>IF(N673="zákl. prenesená",J673,0)</f>
        <v>0</v>
      </c>
      <c r="BH673" s="245">
        <f>IF(N673="zníž. prenesená",J673,0)</f>
        <v>0</v>
      </c>
      <c r="BI673" s="245">
        <f>IF(N673="nulová",J673,0)</f>
        <v>0</v>
      </c>
      <c r="BJ673" s="16" t="s">
        <v>88</v>
      </c>
      <c r="BK673" s="245">
        <f>ROUND(I673*H673,2)</f>
        <v>0</v>
      </c>
      <c r="BL673" s="16" t="s">
        <v>247</v>
      </c>
      <c r="BM673" s="244" t="s">
        <v>925</v>
      </c>
    </row>
    <row r="674" s="12" customFormat="1">
      <c r="B674" s="246"/>
      <c r="C674" s="247"/>
      <c r="D674" s="248" t="s">
        <v>249</v>
      </c>
      <c r="E674" s="249" t="s">
        <v>1</v>
      </c>
      <c r="F674" s="250" t="s">
        <v>926</v>
      </c>
      <c r="G674" s="247"/>
      <c r="H674" s="251">
        <v>10.608000000000001</v>
      </c>
      <c r="I674" s="252"/>
      <c r="J674" s="247"/>
      <c r="K674" s="247"/>
      <c r="L674" s="253"/>
      <c r="M674" s="254"/>
      <c r="N674" s="255"/>
      <c r="O674" s="255"/>
      <c r="P674" s="255"/>
      <c r="Q674" s="255"/>
      <c r="R674" s="255"/>
      <c r="S674" s="255"/>
      <c r="T674" s="256"/>
      <c r="AT674" s="257" t="s">
        <v>249</v>
      </c>
      <c r="AU674" s="257" t="s">
        <v>88</v>
      </c>
      <c r="AV674" s="12" t="s">
        <v>88</v>
      </c>
      <c r="AW674" s="12" t="s">
        <v>31</v>
      </c>
      <c r="AX674" s="12" t="s">
        <v>75</v>
      </c>
      <c r="AY674" s="257" t="s">
        <v>241</v>
      </c>
    </row>
    <row r="675" s="13" customFormat="1">
      <c r="B675" s="258"/>
      <c r="C675" s="259"/>
      <c r="D675" s="248" t="s">
        <v>249</v>
      </c>
      <c r="E675" s="260" t="s">
        <v>1</v>
      </c>
      <c r="F675" s="261" t="s">
        <v>251</v>
      </c>
      <c r="G675" s="259"/>
      <c r="H675" s="262">
        <v>10.608000000000001</v>
      </c>
      <c r="I675" s="263"/>
      <c r="J675" s="259"/>
      <c r="K675" s="259"/>
      <c r="L675" s="264"/>
      <c r="M675" s="265"/>
      <c r="N675" s="266"/>
      <c r="O675" s="266"/>
      <c r="P675" s="266"/>
      <c r="Q675" s="266"/>
      <c r="R675" s="266"/>
      <c r="S675" s="266"/>
      <c r="T675" s="267"/>
      <c r="AT675" s="268" t="s">
        <v>249</v>
      </c>
      <c r="AU675" s="268" t="s">
        <v>88</v>
      </c>
      <c r="AV675" s="13" t="s">
        <v>247</v>
      </c>
      <c r="AW675" s="13" t="s">
        <v>31</v>
      </c>
      <c r="AX675" s="13" t="s">
        <v>82</v>
      </c>
      <c r="AY675" s="268" t="s">
        <v>241</v>
      </c>
    </row>
    <row r="676" s="1" customFormat="1" ht="24" customHeight="1">
      <c r="B676" s="37"/>
      <c r="C676" s="233" t="s">
        <v>927</v>
      </c>
      <c r="D676" s="233" t="s">
        <v>243</v>
      </c>
      <c r="E676" s="234" t="s">
        <v>928</v>
      </c>
      <c r="F676" s="235" t="s">
        <v>929</v>
      </c>
      <c r="G676" s="236" t="s">
        <v>139</v>
      </c>
      <c r="H676" s="237">
        <v>22.207999999999998</v>
      </c>
      <c r="I676" s="238"/>
      <c r="J676" s="239">
        <f>ROUND(I676*H676,2)</f>
        <v>0</v>
      </c>
      <c r="K676" s="235" t="s">
        <v>246</v>
      </c>
      <c r="L676" s="42"/>
      <c r="M676" s="240" t="s">
        <v>1</v>
      </c>
      <c r="N676" s="241" t="s">
        <v>41</v>
      </c>
      <c r="O676" s="85"/>
      <c r="P676" s="242">
        <f>O676*H676</f>
        <v>0</v>
      </c>
      <c r="Q676" s="242">
        <v>0</v>
      </c>
      <c r="R676" s="242">
        <f>Q676*H676</f>
        <v>0</v>
      </c>
      <c r="S676" s="242">
        <v>0.045999999999999999</v>
      </c>
      <c r="T676" s="243">
        <f>S676*H676</f>
        <v>1.0215679999999998</v>
      </c>
      <c r="AR676" s="244" t="s">
        <v>247</v>
      </c>
      <c r="AT676" s="244" t="s">
        <v>243</v>
      </c>
      <c r="AU676" s="244" t="s">
        <v>88</v>
      </c>
      <c r="AY676" s="16" t="s">
        <v>241</v>
      </c>
      <c r="BE676" s="245">
        <f>IF(N676="základná",J676,0)</f>
        <v>0</v>
      </c>
      <c r="BF676" s="245">
        <f>IF(N676="znížená",J676,0)</f>
        <v>0</v>
      </c>
      <c r="BG676" s="245">
        <f>IF(N676="zákl. prenesená",J676,0)</f>
        <v>0</v>
      </c>
      <c r="BH676" s="245">
        <f>IF(N676="zníž. prenesená",J676,0)</f>
        <v>0</v>
      </c>
      <c r="BI676" s="245">
        <f>IF(N676="nulová",J676,0)</f>
        <v>0</v>
      </c>
      <c r="BJ676" s="16" t="s">
        <v>88</v>
      </c>
      <c r="BK676" s="245">
        <f>ROUND(I676*H676,2)</f>
        <v>0</v>
      </c>
      <c r="BL676" s="16" t="s">
        <v>247</v>
      </c>
      <c r="BM676" s="244" t="s">
        <v>930</v>
      </c>
    </row>
    <row r="677" s="12" customFormat="1">
      <c r="B677" s="246"/>
      <c r="C677" s="247"/>
      <c r="D677" s="248" t="s">
        <v>249</v>
      </c>
      <c r="E677" s="249" t="s">
        <v>1</v>
      </c>
      <c r="F677" s="250" t="s">
        <v>931</v>
      </c>
      <c r="G677" s="247"/>
      <c r="H677" s="251">
        <v>22.207999999999998</v>
      </c>
      <c r="I677" s="252"/>
      <c r="J677" s="247"/>
      <c r="K677" s="247"/>
      <c r="L677" s="253"/>
      <c r="M677" s="254"/>
      <c r="N677" s="255"/>
      <c r="O677" s="255"/>
      <c r="P677" s="255"/>
      <c r="Q677" s="255"/>
      <c r="R677" s="255"/>
      <c r="S677" s="255"/>
      <c r="T677" s="256"/>
      <c r="AT677" s="257" t="s">
        <v>249</v>
      </c>
      <c r="AU677" s="257" t="s">
        <v>88</v>
      </c>
      <c r="AV677" s="12" t="s">
        <v>88</v>
      </c>
      <c r="AW677" s="12" t="s">
        <v>31</v>
      </c>
      <c r="AX677" s="12" t="s">
        <v>75</v>
      </c>
      <c r="AY677" s="257" t="s">
        <v>241</v>
      </c>
    </row>
    <row r="678" s="13" customFormat="1">
      <c r="B678" s="258"/>
      <c r="C678" s="259"/>
      <c r="D678" s="248" t="s">
        <v>249</v>
      </c>
      <c r="E678" s="260" t="s">
        <v>1</v>
      </c>
      <c r="F678" s="261" t="s">
        <v>251</v>
      </c>
      <c r="G678" s="259"/>
      <c r="H678" s="262">
        <v>22.207999999999998</v>
      </c>
      <c r="I678" s="263"/>
      <c r="J678" s="259"/>
      <c r="K678" s="259"/>
      <c r="L678" s="264"/>
      <c r="M678" s="265"/>
      <c r="N678" s="266"/>
      <c r="O678" s="266"/>
      <c r="P678" s="266"/>
      <c r="Q678" s="266"/>
      <c r="R678" s="266"/>
      <c r="S678" s="266"/>
      <c r="T678" s="267"/>
      <c r="AT678" s="268" t="s">
        <v>249</v>
      </c>
      <c r="AU678" s="268" t="s">
        <v>88</v>
      </c>
      <c r="AV678" s="13" t="s">
        <v>247</v>
      </c>
      <c r="AW678" s="13" t="s">
        <v>31</v>
      </c>
      <c r="AX678" s="13" t="s">
        <v>82</v>
      </c>
      <c r="AY678" s="268" t="s">
        <v>241</v>
      </c>
    </row>
    <row r="679" s="1" customFormat="1" ht="24" customHeight="1">
      <c r="B679" s="37"/>
      <c r="C679" s="233" t="s">
        <v>932</v>
      </c>
      <c r="D679" s="233" t="s">
        <v>243</v>
      </c>
      <c r="E679" s="234" t="s">
        <v>933</v>
      </c>
      <c r="F679" s="235" t="s">
        <v>934</v>
      </c>
      <c r="G679" s="236" t="s">
        <v>139</v>
      </c>
      <c r="H679" s="237">
        <v>73.757999999999996</v>
      </c>
      <c r="I679" s="238"/>
      <c r="J679" s="239">
        <f>ROUND(I679*H679,2)</f>
        <v>0</v>
      </c>
      <c r="K679" s="235" t="s">
        <v>246</v>
      </c>
      <c r="L679" s="42"/>
      <c r="M679" s="240" t="s">
        <v>1</v>
      </c>
      <c r="N679" s="241" t="s">
        <v>41</v>
      </c>
      <c r="O679" s="85"/>
      <c r="P679" s="242">
        <f>O679*H679</f>
        <v>0</v>
      </c>
      <c r="Q679" s="242">
        <v>0</v>
      </c>
      <c r="R679" s="242">
        <f>Q679*H679</f>
        <v>0</v>
      </c>
      <c r="S679" s="242">
        <v>0.050000000000000003</v>
      </c>
      <c r="T679" s="243">
        <f>S679*H679</f>
        <v>3.6879</v>
      </c>
      <c r="AR679" s="244" t="s">
        <v>247</v>
      </c>
      <c r="AT679" s="244" t="s">
        <v>243</v>
      </c>
      <c r="AU679" s="244" t="s">
        <v>88</v>
      </c>
      <c r="AY679" s="16" t="s">
        <v>241</v>
      </c>
      <c r="BE679" s="245">
        <f>IF(N679="základná",J679,0)</f>
        <v>0</v>
      </c>
      <c r="BF679" s="245">
        <f>IF(N679="znížená",J679,0)</f>
        <v>0</v>
      </c>
      <c r="BG679" s="245">
        <f>IF(N679="zákl. prenesená",J679,0)</f>
        <v>0</v>
      </c>
      <c r="BH679" s="245">
        <f>IF(N679="zníž. prenesená",J679,0)</f>
        <v>0</v>
      </c>
      <c r="BI679" s="245">
        <f>IF(N679="nulová",J679,0)</f>
        <v>0</v>
      </c>
      <c r="BJ679" s="16" t="s">
        <v>88</v>
      </c>
      <c r="BK679" s="245">
        <f>ROUND(I679*H679,2)</f>
        <v>0</v>
      </c>
      <c r="BL679" s="16" t="s">
        <v>247</v>
      </c>
      <c r="BM679" s="244" t="s">
        <v>935</v>
      </c>
    </row>
    <row r="680" s="14" customFormat="1">
      <c r="B680" s="269"/>
      <c r="C680" s="270"/>
      <c r="D680" s="248" t="s">
        <v>249</v>
      </c>
      <c r="E680" s="271" t="s">
        <v>1</v>
      </c>
      <c r="F680" s="272" t="s">
        <v>936</v>
      </c>
      <c r="G680" s="270"/>
      <c r="H680" s="271" t="s">
        <v>1</v>
      </c>
      <c r="I680" s="273"/>
      <c r="J680" s="270"/>
      <c r="K680" s="270"/>
      <c r="L680" s="274"/>
      <c r="M680" s="275"/>
      <c r="N680" s="276"/>
      <c r="O680" s="276"/>
      <c r="P680" s="276"/>
      <c r="Q680" s="276"/>
      <c r="R680" s="276"/>
      <c r="S680" s="276"/>
      <c r="T680" s="277"/>
      <c r="AT680" s="278" t="s">
        <v>249</v>
      </c>
      <c r="AU680" s="278" t="s">
        <v>88</v>
      </c>
      <c r="AV680" s="14" t="s">
        <v>82</v>
      </c>
      <c r="AW680" s="14" t="s">
        <v>31</v>
      </c>
      <c r="AX680" s="14" t="s">
        <v>75</v>
      </c>
      <c r="AY680" s="278" t="s">
        <v>241</v>
      </c>
    </row>
    <row r="681" s="12" customFormat="1">
      <c r="B681" s="246"/>
      <c r="C681" s="247"/>
      <c r="D681" s="248" t="s">
        <v>249</v>
      </c>
      <c r="E681" s="249" t="s">
        <v>1</v>
      </c>
      <c r="F681" s="250" t="s">
        <v>937</v>
      </c>
      <c r="G681" s="247"/>
      <c r="H681" s="251">
        <v>93.069999999999993</v>
      </c>
      <c r="I681" s="252"/>
      <c r="J681" s="247"/>
      <c r="K681" s="247"/>
      <c r="L681" s="253"/>
      <c r="M681" s="254"/>
      <c r="N681" s="255"/>
      <c r="O681" s="255"/>
      <c r="P681" s="255"/>
      <c r="Q681" s="255"/>
      <c r="R681" s="255"/>
      <c r="S681" s="255"/>
      <c r="T681" s="256"/>
      <c r="AT681" s="257" t="s">
        <v>249</v>
      </c>
      <c r="AU681" s="257" t="s">
        <v>88</v>
      </c>
      <c r="AV681" s="12" t="s">
        <v>88</v>
      </c>
      <c r="AW681" s="12" t="s">
        <v>31</v>
      </c>
      <c r="AX681" s="12" t="s">
        <v>75</v>
      </c>
      <c r="AY681" s="257" t="s">
        <v>241</v>
      </c>
    </row>
    <row r="682" s="12" customFormat="1">
      <c r="B682" s="246"/>
      <c r="C682" s="247"/>
      <c r="D682" s="248" t="s">
        <v>249</v>
      </c>
      <c r="E682" s="249" t="s">
        <v>1</v>
      </c>
      <c r="F682" s="250" t="s">
        <v>938</v>
      </c>
      <c r="G682" s="247"/>
      <c r="H682" s="251">
        <v>-19.312000000000001</v>
      </c>
      <c r="I682" s="252"/>
      <c r="J682" s="247"/>
      <c r="K682" s="247"/>
      <c r="L682" s="253"/>
      <c r="M682" s="254"/>
      <c r="N682" s="255"/>
      <c r="O682" s="255"/>
      <c r="P682" s="255"/>
      <c r="Q682" s="255"/>
      <c r="R682" s="255"/>
      <c r="S682" s="255"/>
      <c r="T682" s="256"/>
      <c r="AT682" s="257" t="s">
        <v>249</v>
      </c>
      <c r="AU682" s="257" t="s">
        <v>88</v>
      </c>
      <c r="AV682" s="12" t="s">
        <v>88</v>
      </c>
      <c r="AW682" s="12" t="s">
        <v>31</v>
      </c>
      <c r="AX682" s="12" t="s">
        <v>75</v>
      </c>
      <c r="AY682" s="257" t="s">
        <v>241</v>
      </c>
    </row>
    <row r="683" s="13" customFormat="1">
      <c r="B683" s="258"/>
      <c r="C683" s="259"/>
      <c r="D683" s="248" t="s">
        <v>249</v>
      </c>
      <c r="E683" s="260" t="s">
        <v>1</v>
      </c>
      <c r="F683" s="261" t="s">
        <v>251</v>
      </c>
      <c r="G683" s="259"/>
      <c r="H683" s="262">
        <v>73.757999999999996</v>
      </c>
      <c r="I683" s="263"/>
      <c r="J683" s="259"/>
      <c r="K683" s="259"/>
      <c r="L683" s="264"/>
      <c r="M683" s="265"/>
      <c r="N683" s="266"/>
      <c r="O683" s="266"/>
      <c r="P683" s="266"/>
      <c r="Q683" s="266"/>
      <c r="R683" s="266"/>
      <c r="S683" s="266"/>
      <c r="T683" s="267"/>
      <c r="AT683" s="268" t="s">
        <v>249</v>
      </c>
      <c r="AU683" s="268" t="s">
        <v>88</v>
      </c>
      <c r="AV683" s="13" t="s">
        <v>247</v>
      </c>
      <c r="AW683" s="13" t="s">
        <v>31</v>
      </c>
      <c r="AX683" s="13" t="s">
        <v>82</v>
      </c>
      <c r="AY683" s="268" t="s">
        <v>241</v>
      </c>
    </row>
    <row r="684" s="1" customFormat="1" ht="36" customHeight="1">
      <c r="B684" s="37"/>
      <c r="C684" s="233" t="s">
        <v>939</v>
      </c>
      <c r="D684" s="233" t="s">
        <v>243</v>
      </c>
      <c r="E684" s="234" t="s">
        <v>940</v>
      </c>
      <c r="F684" s="235" t="s">
        <v>941</v>
      </c>
      <c r="G684" s="236" t="s">
        <v>139</v>
      </c>
      <c r="H684" s="237">
        <v>75.867000000000004</v>
      </c>
      <c r="I684" s="238"/>
      <c r="J684" s="239">
        <f>ROUND(I684*H684,2)</f>
        <v>0</v>
      </c>
      <c r="K684" s="235" t="s">
        <v>246</v>
      </c>
      <c r="L684" s="42"/>
      <c r="M684" s="240" t="s">
        <v>1</v>
      </c>
      <c r="N684" s="241" t="s">
        <v>41</v>
      </c>
      <c r="O684" s="85"/>
      <c r="P684" s="242">
        <f>O684*H684</f>
        <v>0</v>
      </c>
      <c r="Q684" s="242">
        <v>0</v>
      </c>
      <c r="R684" s="242">
        <f>Q684*H684</f>
        <v>0</v>
      </c>
      <c r="S684" s="242">
        <v>0.068000000000000005</v>
      </c>
      <c r="T684" s="243">
        <f>S684*H684</f>
        <v>5.1589560000000008</v>
      </c>
      <c r="AR684" s="244" t="s">
        <v>247</v>
      </c>
      <c r="AT684" s="244" t="s">
        <v>243</v>
      </c>
      <c r="AU684" s="244" t="s">
        <v>88</v>
      </c>
      <c r="AY684" s="16" t="s">
        <v>241</v>
      </c>
      <c r="BE684" s="245">
        <f>IF(N684="základná",J684,0)</f>
        <v>0</v>
      </c>
      <c r="BF684" s="245">
        <f>IF(N684="znížená",J684,0)</f>
        <v>0</v>
      </c>
      <c r="BG684" s="245">
        <f>IF(N684="zákl. prenesená",J684,0)</f>
        <v>0</v>
      </c>
      <c r="BH684" s="245">
        <f>IF(N684="zníž. prenesená",J684,0)</f>
        <v>0</v>
      </c>
      <c r="BI684" s="245">
        <f>IF(N684="nulová",J684,0)</f>
        <v>0</v>
      </c>
      <c r="BJ684" s="16" t="s">
        <v>88</v>
      </c>
      <c r="BK684" s="245">
        <f>ROUND(I684*H684,2)</f>
        <v>0</v>
      </c>
      <c r="BL684" s="16" t="s">
        <v>247</v>
      </c>
      <c r="BM684" s="244" t="s">
        <v>942</v>
      </c>
    </row>
    <row r="685" s="14" customFormat="1">
      <c r="B685" s="269"/>
      <c r="C685" s="270"/>
      <c r="D685" s="248" t="s">
        <v>249</v>
      </c>
      <c r="E685" s="271" t="s">
        <v>1</v>
      </c>
      <c r="F685" s="272" t="s">
        <v>943</v>
      </c>
      <c r="G685" s="270"/>
      <c r="H685" s="271" t="s">
        <v>1</v>
      </c>
      <c r="I685" s="273"/>
      <c r="J685" s="270"/>
      <c r="K685" s="270"/>
      <c r="L685" s="274"/>
      <c r="M685" s="275"/>
      <c r="N685" s="276"/>
      <c r="O685" s="276"/>
      <c r="P685" s="276"/>
      <c r="Q685" s="276"/>
      <c r="R685" s="276"/>
      <c r="S685" s="276"/>
      <c r="T685" s="277"/>
      <c r="AT685" s="278" t="s">
        <v>249</v>
      </c>
      <c r="AU685" s="278" t="s">
        <v>88</v>
      </c>
      <c r="AV685" s="14" t="s">
        <v>82</v>
      </c>
      <c r="AW685" s="14" t="s">
        <v>31</v>
      </c>
      <c r="AX685" s="14" t="s">
        <v>75</v>
      </c>
      <c r="AY685" s="278" t="s">
        <v>241</v>
      </c>
    </row>
    <row r="686" s="12" customFormat="1">
      <c r="B686" s="246"/>
      <c r="C686" s="247"/>
      <c r="D686" s="248" t="s">
        <v>249</v>
      </c>
      <c r="E686" s="249" t="s">
        <v>1</v>
      </c>
      <c r="F686" s="250" t="s">
        <v>944</v>
      </c>
      <c r="G686" s="247"/>
      <c r="H686" s="251">
        <v>24.318000000000001</v>
      </c>
      <c r="I686" s="252"/>
      <c r="J686" s="247"/>
      <c r="K686" s="247"/>
      <c r="L686" s="253"/>
      <c r="M686" s="254"/>
      <c r="N686" s="255"/>
      <c r="O686" s="255"/>
      <c r="P686" s="255"/>
      <c r="Q686" s="255"/>
      <c r="R686" s="255"/>
      <c r="S686" s="255"/>
      <c r="T686" s="256"/>
      <c r="AT686" s="257" t="s">
        <v>249</v>
      </c>
      <c r="AU686" s="257" t="s">
        <v>88</v>
      </c>
      <c r="AV686" s="12" t="s">
        <v>88</v>
      </c>
      <c r="AW686" s="12" t="s">
        <v>31</v>
      </c>
      <c r="AX686" s="12" t="s">
        <v>75</v>
      </c>
      <c r="AY686" s="257" t="s">
        <v>241</v>
      </c>
    </row>
    <row r="687" s="12" customFormat="1">
      <c r="B687" s="246"/>
      <c r="C687" s="247"/>
      <c r="D687" s="248" t="s">
        <v>249</v>
      </c>
      <c r="E687" s="249" t="s">
        <v>1</v>
      </c>
      <c r="F687" s="250" t="s">
        <v>945</v>
      </c>
      <c r="G687" s="247"/>
      <c r="H687" s="251">
        <v>12.711</v>
      </c>
      <c r="I687" s="252"/>
      <c r="J687" s="247"/>
      <c r="K687" s="247"/>
      <c r="L687" s="253"/>
      <c r="M687" s="254"/>
      <c r="N687" s="255"/>
      <c r="O687" s="255"/>
      <c r="P687" s="255"/>
      <c r="Q687" s="255"/>
      <c r="R687" s="255"/>
      <c r="S687" s="255"/>
      <c r="T687" s="256"/>
      <c r="AT687" s="257" t="s">
        <v>249</v>
      </c>
      <c r="AU687" s="257" t="s">
        <v>88</v>
      </c>
      <c r="AV687" s="12" t="s">
        <v>88</v>
      </c>
      <c r="AW687" s="12" t="s">
        <v>31</v>
      </c>
      <c r="AX687" s="12" t="s">
        <v>75</v>
      </c>
      <c r="AY687" s="257" t="s">
        <v>241</v>
      </c>
    </row>
    <row r="688" s="12" customFormat="1">
      <c r="B688" s="246"/>
      <c r="C688" s="247"/>
      <c r="D688" s="248" t="s">
        <v>249</v>
      </c>
      <c r="E688" s="249" t="s">
        <v>1</v>
      </c>
      <c r="F688" s="250" t="s">
        <v>946</v>
      </c>
      <c r="G688" s="247"/>
      <c r="H688" s="251">
        <v>12.640000000000001</v>
      </c>
      <c r="I688" s="252"/>
      <c r="J688" s="247"/>
      <c r="K688" s="247"/>
      <c r="L688" s="253"/>
      <c r="M688" s="254"/>
      <c r="N688" s="255"/>
      <c r="O688" s="255"/>
      <c r="P688" s="255"/>
      <c r="Q688" s="255"/>
      <c r="R688" s="255"/>
      <c r="S688" s="255"/>
      <c r="T688" s="256"/>
      <c r="AT688" s="257" t="s">
        <v>249</v>
      </c>
      <c r="AU688" s="257" t="s">
        <v>88</v>
      </c>
      <c r="AV688" s="12" t="s">
        <v>88</v>
      </c>
      <c r="AW688" s="12" t="s">
        <v>31</v>
      </c>
      <c r="AX688" s="12" t="s">
        <v>75</v>
      </c>
      <c r="AY688" s="257" t="s">
        <v>241</v>
      </c>
    </row>
    <row r="689" s="12" customFormat="1">
      <c r="B689" s="246"/>
      <c r="C689" s="247"/>
      <c r="D689" s="248" t="s">
        <v>249</v>
      </c>
      <c r="E689" s="249" t="s">
        <v>1</v>
      </c>
      <c r="F689" s="250" t="s">
        <v>947</v>
      </c>
      <c r="G689" s="247"/>
      <c r="H689" s="251">
        <v>4.9420000000000002</v>
      </c>
      <c r="I689" s="252"/>
      <c r="J689" s="247"/>
      <c r="K689" s="247"/>
      <c r="L689" s="253"/>
      <c r="M689" s="254"/>
      <c r="N689" s="255"/>
      <c r="O689" s="255"/>
      <c r="P689" s="255"/>
      <c r="Q689" s="255"/>
      <c r="R689" s="255"/>
      <c r="S689" s="255"/>
      <c r="T689" s="256"/>
      <c r="AT689" s="257" t="s">
        <v>249</v>
      </c>
      <c r="AU689" s="257" t="s">
        <v>88</v>
      </c>
      <c r="AV689" s="12" t="s">
        <v>88</v>
      </c>
      <c r="AW689" s="12" t="s">
        <v>31</v>
      </c>
      <c r="AX689" s="12" t="s">
        <v>75</v>
      </c>
      <c r="AY689" s="257" t="s">
        <v>241</v>
      </c>
    </row>
    <row r="690" s="12" customFormat="1">
      <c r="B690" s="246"/>
      <c r="C690" s="247"/>
      <c r="D690" s="248" t="s">
        <v>249</v>
      </c>
      <c r="E690" s="249" t="s">
        <v>1</v>
      </c>
      <c r="F690" s="250" t="s">
        <v>948</v>
      </c>
      <c r="G690" s="247"/>
      <c r="H690" s="251">
        <v>13.464</v>
      </c>
      <c r="I690" s="252"/>
      <c r="J690" s="247"/>
      <c r="K690" s="247"/>
      <c r="L690" s="253"/>
      <c r="M690" s="254"/>
      <c r="N690" s="255"/>
      <c r="O690" s="255"/>
      <c r="P690" s="255"/>
      <c r="Q690" s="255"/>
      <c r="R690" s="255"/>
      <c r="S690" s="255"/>
      <c r="T690" s="256"/>
      <c r="AT690" s="257" t="s">
        <v>249</v>
      </c>
      <c r="AU690" s="257" t="s">
        <v>88</v>
      </c>
      <c r="AV690" s="12" t="s">
        <v>88</v>
      </c>
      <c r="AW690" s="12" t="s">
        <v>31</v>
      </c>
      <c r="AX690" s="12" t="s">
        <v>75</v>
      </c>
      <c r="AY690" s="257" t="s">
        <v>241</v>
      </c>
    </row>
    <row r="691" s="14" customFormat="1">
      <c r="B691" s="269"/>
      <c r="C691" s="270"/>
      <c r="D691" s="248" t="s">
        <v>249</v>
      </c>
      <c r="E691" s="271" t="s">
        <v>1</v>
      </c>
      <c r="F691" s="272" t="s">
        <v>949</v>
      </c>
      <c r="G691" s="270"/>
      <c r="H691" s="271" t="s">
        <v>1</v>
      </c>
      <c r="I691" s="273"/>
      <c r="J691" s="270"/>
      <c r="K691" s="270"/>
      <c r="L691" s="274"/>
      <c r="M691" s="275"/>
      <c r="N691" s="276"/>
      <c r="O691" s="276"/>
      <c r="P691" s="276"/>
      <c r="Q691" s="276"/>
      <c r="R691" s="276"/>
      <c r="S691" s="276"/>
      <c r="T691" s="277"/>
      <c r="AT691" s="278" t="s">
        <v>249</v>
      </c>
      <c r="AU691" s="278" t="s">
        <v>88</v>
      </c>
      <c r="AV691" s="14" t="s">
        <v>82</v>
      </c>
      <c r="AW691" s="14" t="s">
        <v>31</v>
      </c>
      <c r="AX691" s="14" t="s">
        <v>75</v>
      </c>
      <c r="AY691" s="278" t="s">
        <v>241</v>
      </c>
    </row>
    <row r="692" s="12" customFormat="1">
      <c r="B692" s="246"/>
      <c r="C692" s="247"/>
      <c r="D692" s="248" t="s">
        <v>249</v>
      </c>
      <c r="E692" s="249" t="s">
        <v>1</v>
      </c>
      <c r="F692" s="250" t="s">
        <v>950</v>
      </c>
      <c r="G692" s="247"/>
      <c r="H692" s="251">
        <v>0.26000000000000001</v>
      </c>
      <c r="I692" s="252"/>
      <c r="J692" s="247"/>
      <c r="K692" s="247"/>
      <c r="L692" s="253"/>
      <c r="M692" s="254"/>
      <c r="N692" s="255"/>
      <c r="O692" s="255"/>
      <c r="P692" s="255"/>
      <c r="Q692" s="255"/>
      <c r="R692" s="255"/>
      <c r="S692" s="255"/>
      <c r="T692" s="256"/>
      <c r="AT692" s="257" t="s">
        <v>249</v>
      </c>
      <c r="AU692" s="257" t="s">
        <v>88</v>
      </c>
      <c r="AV692" s="12" t="s">
        <v>88</v>
      </c>
      <c r="AW692" s="12" t="s">
        <v>31</v>
      </c>
      <c r="AX692" s="12" t="s">
        <v>75</v>
      </c>
      <c r="AY692" s="257" t="s">
        <v>241</v>
      </c>
    </row>
    <row r="693" s="12" customFormat="1">
      <c r="B693" s="246"/>
      <c r="C693" s="247"/>
      <c r="D693" s="248" t="s">
        <v>249</v>
      </c>
      <c r="E693" s="249" t="s">
        <v>1</v>
      </c>
      <c r="F693" s="250" t="s">
        <v>951</v>
      </c>
      <c r="G693" s="247"/>
      <c r="H693" s="251">
        <v>0.72799999999999998</v>
      </c>
      <c r="I693" s="252"/>
      <c r="J693" s="247"/>
      <c r="K693" s="247"/>
      <c r="L693" s="253"/>
      <c r="M693" s="254"/>
      <c r="N693" s="255"/>
      <c r="O693" s="255"/>
      <c r="P693" s="255"/>
      <c r="Q693" s="255"/>
      <c r="R693" s="255"/>
      <c r="S693" s="255"/>
      <c r="T693" s="256"/>
      <c r="AT693" s="257" t="s">
        <v>249</v>
      </c>
      <c r="AU693" s="257" t="s">
        <v>88</v>
      </c>
      <c r="AV693" s="12" t="s">
        <v>88</v>
      </c>
      <c r="AW693" s="12" t="s">
        <v>31</v>
      </c>
      <c r="AX693" s="12" t="s">
        <v>75</v>
      </c>
      <c r="AY693" s="257" t="s">
        <v>241</v>
      </c>
    </row>
    <row r="694" s="12" customFormat="1">
      <c r="B694" s="246"/>
      <c r="C694" s="247"/>
      <c r="D694" s="248" t="s">
        <v>249</v>
      </c>
      <c r="E694" s="249" t="s">
        <v>1</v>
      </c>
      <c r="F694" s="250" t="s">
        <v>952</v>
      </c>
      <c r="G694" s="247"/>
      <c r="H694" s="251">
        <v>1.417</v>
      </c>
      <c r="I694" s="252"/>
      <c r="J694" s="247"/>
      <c r="K694" s="247"/>
      <c r="L694" s="253"/>
      <c r="M694" s="254"/>
      <c r="N694" s="255"/>
      <c r="O694" s="255"/>
      <c r="P694" s="255"/>
      <c r="Q694" s="255"/>
      <c r="R694" s="255"/>
      <c r="S694" s="255"/>
      <c r="T694" s="256"/>
      <c r="AT694" s="257" t="s">
        <v>249</v>
      </c>
      <c r="AU694" s="257" t="s">
        <v>88</v>
      </c>
      <c r="AV694" s="12" t="s">
        <v>88</v>
      </c>
      <c r="AW694" s="12" t="s">
        <v>31</v>
      </c>
      <c r="AX694" s="12" t="s">
        <v>75</v>
      </c>
      <c r="AY694" s="257" t="s">
        <v>241</v>
      </c>
    </row>
    <row r="695" s="12" customFormat="1">
      <c r="B695" s="246"/>
      <c r="C695" s="247"/>
      <c r="D695" s="248" t="s">
        <v>249</v>
      </c>
      <c r="E695" s="249" t="s">
        <v>1</v>
      </c>
      <c r="F695" s="250" t="s">
        <v>953</v>
      </c>
      <c r="G695" s="247"/>
      <c r="H695" s="251">
        <v>5.3869999999999996</v>
      </c>
      <c r="I695" s="252"/>
      <c r="J695" s="247"/>
      <c r="K695" s="247"/>
      <c r="L695" s="253"/>
      <c r="M695" s="254"/>
      <c r="N695" s="255"/>
      <c r="O695" s="255"/>
      <c r="P695" s="255"/>
      <c r="Q695" s="255"/>
      <c r="R695" s="255"/>
      <c r="S695" s="255"/>
      <c r="T695" s="256"/>
      <c r="AT695" s="257" t="s">
        <v>249</v>
      </c>
      <c r="AU695" s="257" t="s">
        <v>88</v>
      </c>
      <c r="AV695" s="12" t="s">
        <v>88</v>
      </c>
      <c r="AW695" s="12" t="s">
        <v>31</v>
      </c>
      <c r="AX695" s="12" t="s">
        <v>75</v>
      </c>
      <c r="AY695" s="257" t="s">
        <v>241</v>
      </c>
    </row>
    <row r="696" s="13" customFormat="1">
      <c r="B696" s="258"/>
      <c r="C696" s="259"/>
      <c r="D696" s="248" t="s">
        <v>249</v>
      </c>
      <c r="E696" s="260" t="s">
        <v>1</v>
      </c>
      <c r="F696" s="261" t="s">
        <v>251</v>
      </c>
      <c r="G696" s="259"/>
      <c r="H696" s="262">
        <v>75.867000000000004</v>
      </c>
      <c r="I696" s="263"/>
      <c r="J696" s="259"/>
      <c r="K696" s="259"/>
      <c r="L696" s="264"/>
      <c r="M696" s="265"/>
      <c r="N696" s="266"/>
      <c r="O696" s="266"/>
      <c r="P696" s="266"/>
      <c r="Q696" s="266"/>
      <c r="R696" s="266"/>
      <c r="S696" s="266"/>
      <c r="T696" s="267"/>
      <c r="AT696" s="268" t="s">
        <v>249</v>
      </c>
      <c r="AU696" s="268" t="s">
        <v>88</v>
      </c>
      <c r="AV696" s="13" t="s">
        <v>247</v>
      </c>
      <c r="AW696" s="13" t="s">
        <v>31</v>
      </c>
      <c r="AX696" s="13" t="s">
        <v>82</v>
      </c>
      <c r="AY696" s="268" t="s">
        <v>241</v>
      </c>
    </row>
    <row r="697" s="1" customFormat="1" ht="24" customHeight="1">
      <c r="B697" s="37"/>
      <c r="C697" s="233" t="s">
        <v>954</v>
      </c>
      <c r="D697" s="233" t="s">
        <v>243</v>
      </c>
      <c r="E697" s="234" t="s">
        <v>955</v>
      </c>
      <c r="F697" s="235" t="s">
        <v>956</v>
      </c>
      <c r="G697" s="236" t="s">
        <v>325</v>
      </c>
      <c r="H697" s="237">
        <v>110.211</v>
      </c>
      <c r="I697" s="238"/>
      <c r="J697" s="239">
        <f>ROUND(I697*H697,2)</f>
        <v>0</v>
      </c>
      <c r="K697" s="235" t="s">
        <v>246</v>
      </c>
      <c r="L697" s="42"/>
      <c r="M697" s="240" t="s">
        <v>1</v>
      </c>
      <c r="N697" s="241" t="s">
        <v>41</v>
      </c>
      <c r="O697" s="85"/>
      <c r="P697" s="242">
        <f>O697*H697</f>
        <v>0</v>
      </c>
      <c r="Q697" s="242">
        <v>0</v>
      </c>
      <c r="R697" s="242">
        <f>Q697*H697</f>
        <v>0</v>
      </c>
      <c r="S697" s="242">
        <v>0</v>
      </c>
      <c r="T697" s="243">
        <f>S697*H697</f>
        <v>0</v>
      </c>
      <c r="AR697" s="244" t="s">
        <v>247</v>
      </c>
      <c r="AT697" s="244" t="s">
        <v>243</v>
      </c>
      <c r="AU697" s="244" t="s">
        <v>88</v>
      </c>
      <c r="AY697" s="16" t="s">
        <v>241</v>
      </c>
      <c r="BE697" s="245">
        <f>IF(N697="základná",J697,0)</f>
        <v>0</v>
      </c>
      <c r="BF697" s="245">
        <f>IF(N697="znížená",J697,0)</f>
        <v>0</v>
      </c>
      <c r="BG697" s="245">
        <f>IF(N697="zákl. prenesená",J697,0)</f>
        <v>0</v>
      </c>
      <c r="BH697" s="245">
        <f>IF(N697="zníž. prenesená",J697,0)</f>
        <v>0</v>
      </c>
      <c r="BI697" s="245">
        <f>IF(N697="nulová",J697,0)</f>
        <v>0</v>
      </c>
      <c r="BJ697" s="16" t="s">
        <v>88</v>
      </c>
      <c r="BK697" s="245">
        <f>ROUND(I697*H697,2)</f>
        <v>0</v>
      </c>
      <c r="BL697" s="16" t="s">
        <v>247</v>
      </c>
      <c r="BM697" s="244" t="s">
        <v>957</v>
      </c>
    </row>
    <row r="698" s="1" customFormat="1" ht="16.5" customHeight="1">
      <c r="B698" s="37"/>
      <c r="C698" s="233" t="s">
        <v>958</v>
      </c>
      <c r="D698" s="233" t="s">
        <v>243</v>
      </c>
      <c r="E698" s="234" t="s">
        <v>959</v>
      </c>
      <c r="F698" s="235" t="s">
        <v>960</v>
      </c>
      <c r="G698" s="236" t="s">
        <v>325</v>
      </c>
      <c r="H698" s="237">
        <v>110.211</v>
      </c>
      <c r="I698" s="238"/>
      <c r="J698" s="239">
        <f>ROUND(I698*H698,2)</f>
        <v>0</v>
      </c>
      <c r="K698" s="235" t="s">
        <v>246</v>
      </c>
      <c r="L698" s="42"/>
      <c r="M698" s="240" t="s">
        <v>1</v>
      </c>
      <c r="N698" s="241" t="s">
        <v>41</v>
      </c>
      <c r="O698" s="85"/>
      <c r="P698" s="242">
        <f>O698*H698</f>
        <v>0</v>
      </c>
      <c r="Q698" s="242">
        <v>0</v>
      </c>
      <c r="R698" s="242">
        <f>Q698*H698</f>
        <v>0</v>
      </c>
      <c r="S698" s="242">
        <v>0</v>
      </c>
      <c r="T698" s="243">
        <f>S698*H698</f>
        <v>0</v>
      </c>
      <c r="AR698" s="244" t="s">
        <v>247</v>
      </c>
      <c r="AT698" s="244" t="s">
        <v>243</v>
      </c>
      <c r="AU698" s="244" t="s">
        <v>88</v>
      </c>
      <c r="AY698" s="16" t="s">
        <v>241</v>
      </c>
      <c r="BE698" s="245">
        <f>IF(N698="základná",J698,0)</f>
        <v>0</v>
      </c>
      <c r="BF698" s="245">
        <f>IF(N698="znížená",J698,0)</f>
        <v>0</v>
      </c>
      <c r="BG698" s="245">
        <f>IF(N698="zákl. prenesená",J698,0)</f>
        <v>0</v>
      </c>
      <c r="BH698" s="245">
        <f>IF(N698="zníž. prenesená",J698,0)</f>
        <v>0</v>
      </c>
      <c r="BI698" s="245">
        <f>IF(N698="nulová",J698,0)</f>
        <v>0</v>
      </c>
      <c r="BJ698" s="16" t="s">
        <v>88</v>
      </c>
      <c r="BK698" s="245">
        <f>ROUND(I698*H698,2)</f>
        <v>0</v>
      </c>
      <c r="BL698" s="16" t="s">
        <v>247</v>
      </c>
      <c r="BM698" s="244" t="s">
        <v>961</v>
      </c>
    </row>
    <row r="699" s="1" customFormat="1" ht="16.5" customHeight="1">
      <c r="B699" s="37"/>
      <c r="C699" s="233" t="s">
        <v>962</v>
      </c>
      <c r="D699" s="233" t="s">
        <v>243</v>
      </c>
      <c r="E699" s="234" t="s">
        <v>963</v>
      </c>
      <c r="F699" s="235" t="s">
        <v>964</v>
      </c>
      <c r="G699" s="236" t="s">
        <v>325</v>
      </c>
      <c r="H699" s="237">
        <v>110.211</v>
      </c>
      <c r="I699" s="238"/>
      <c r="J699" s="239">
        <f>ROUND(I699*H699,2)</f>
        <v>0</v>
      </c>
      <c r="K699" s="235" t="s">
        <v>246</v>
      </c>
      <c r="L699" s="42"/>
      <c r="M699" s="240" t="s">
        <v>1</v>
      </c>
      <c r="N699" s="241" t="s">
        <v>41</v>
      </c>
      <c r="O699" s="85"/>
      <c r="P699" s="242">
        <f>O699*H699</f>
        <v>0</v>
      </c>
      <c r="Q699" s="242">
        <v>0</v>
      </c>
      <c r="R699" s="242">
        <f>Q699*H699</f>
        <v>0</v>
      </c>
      <c r="S699" s="242">
        <v>0</v>
      </c>
      <c r="T699" s="243">
        <f>S699*H699</f>
        <v>0</v>
      </c>
      <c r="AR699" s="244" t="s">
        <v>247</v>
      </c>
      <c r="AT699" s="244" t="s">
        <v>243</v>
      </c>
      <c r="AU699" s="244" t="s">
        <v>88</v>
      </c>
      <c r="AY699" s="16" t="s">
        <v>241</v>
      </c>
      <c r="BE699" s="245">
        <f>IF(N699="základná",J699,0)</f>
        <v>0</v>
      </c>
      <c r="BF699" s="245">
        <f>IF(N699="znížená",J699,0)</f>
        <v>0</v>
      </c>
      <c r="BG699" s="245">
        <f>IF(N699="zákl. prenesená",J699,0)</f>
        <v>0</v>
      </c>
      <c r="BH699" s="245">
        <f>IF(N699="zníž. prenesená",J699,0)</f>
        <v>0</v>
      </c>
      <c r="BI699" s="245">
        <f>IF(N699="nulová",J699,0)</f>
        <v>0</v>
      </c>
      <c r="BJ699" s="16" t="s">
        <v>88</v>
      </c>
      <c r="BK699" s="245">
        <f>ROUND(I699*H699,2)</f>
        <v>0</v>
      </c>
      <c r="BL699" s="16" t="s">
        <v>247</v>
      </c>
      <c r="BM699" s="244" t="s">
        <v>965</v>
      </c>
    </row>
    <row r="700" s="1" customFormat="1" ht="24" customHeight="1">
      <c r="B700" s="37"/>
      <c r="C700" s="233" t="s">
        <v>966</v>
      </c>
      <c r="D700" s="233" t="s">
        <v>243</v>
      </c>
      <c r="E700" s="234" t="s">
        <v>967</v>
      </c>
      <c r="F700" s="235" t="s">
        <v>968</v>
      </c>
      <c r="G700" s="236" t="s">
        <v>325</v>
      </c>
      <c r="H700" s="237">
        <v>1102.1099999999999</v>
      </c>
      <c r="I700" s="238"/>
      <c r="J700" s="239">
        <f>ROUND(I700*H700,2)</f>
        <v>0</v>
      </c>
      <c r="K700" s="235" t="s">
        <v>246</v>
      </c>
      <c r="L700" s="42"/>
      <c r="M700" s="240" t="s">
        <v>1</v>
      </c>
      <c r="N700" s="241" t="s">
        <v>41</v>
      </c>
      <c r="O700" s="85"/>
      <c r="P700" s="242">
        <f>O700*H700</f>
        <v>0</v>
      </c>
      <c r="Q700" s="242">
        <v>0</v>
      </c>
      <c r="R700" s="242">
        <f>Q700*H700</f>
        <v>0</v>
      </c>
      <c r="S700" s="242">
        <v>0</v>
      </c>
      <c r="T700" s="243">
        <f>S700*H700</f>
        <v>0</v>
      </c>
      <c r="AR700" s="244" t="s">
        <v>247</v>
      </c>
      <c r="AT700" s="244" t="s">
        <v>243</v>
      </c>
      <c r="AU700" s="244" t="s">
        <v>88</v>
      </c>
      <c r="AY700" s="16" t="s">
        <v>241</v>
      </c>
      <c r="BE700" s="245">
        <f>IF(N700="základná",J700,0)</f>
        <v>0</v>
      </c>
      <c r="BF700" s="245">
        <f>IF(N700="znížená",J700,0)</f>
        <v>0</v>
      </c>
      <c r="BG700" s="245">
        <f>IF(N700="zákl. prenesená",J700,0)</f>
        <v>0</v>
      </c>
      <c r="BH700" s="245">
        <f>IF(N700="zníž. prenesená",J700,0)</f>
        <v>0</v>
      </c>
      <c r="BI700" s="245">
        <f>IF(N700="nulová",J700,0)</f>
        <v>0</v>
      </c>
      <c r="BJ700" s="16" t="s">
        <v>88</v>
      </c>
      <c r="BK700" s="245">
        <f>ROUND(I700*H700,2)</f>
        <v>0</v>
      </c>
      <c r="BL700" s="16" t="s">
        <v>247</v>
      </c>
      <c r="BM700" s="244" t="s">
        <v>969</v>
      </c>
    </row>
    <row r="701" s="12" customFormat="1">
      <c r="B701" s="246"/>
      <c r="C701" s="247"/>
      <c r="D701" s="248" t="s">
        <v>249</v>
      </c>
      <c r="E701" s="247"/>
      <c r="F701" s="250" t="s">
        <v>970</v>
      </c>
      <c r="G701" s="247"/>
      <c r="H701" s="251">
        <v>1102.1099999999999</v>
      </c>
      <c r="I701" s="252"/>
      <c r="J701" s="247"/>
      <c r="K701" s="247"/>
      <c r="L701" s="253"/>
      <c r="M701" s="254"/>
      <c r="N701" s="255"/>
      <c r="O701" s="255"/>
      <c r="P701" s="255"/>
      <c r="Q701" s="255"/>
      <c r="R701" s="255"/>
      <c r="S701" s="255"/>
      <c r="T701" s="256"/>
      <c r="AT701" s="257" t="s">
        <v>249</v>
      </c>
      <c r="AU701" s="257" t="s">
        <v>88</v>
      </c>
      <c r="AV701" s="12" t="s">
        <v>88</v>
      </c>
      <c r="AW701" s="12" t="s">
        <v>4</v>
      </c>
      <c r="AX701" s="12" t="s">
        <v>82</v>
      </c>
      <c r="AY701" s="257" t="s">
        <v>241</v>
      </c>
    </row>
    <row r="702" s="1" customFormat="1" ht="24" customHeight="1">
      <c r="B702" s="37"/>
      <c r="C702" s="233" t="s">
        <v>971</v>
      </c>
      <c r="D702" s="233" t="s">
        <v>243</v>
      </c>
      <c r="E702" s="234" t="s">
        <v>972</v>
      </c>
      <c r="F702" s="235" t="s">
        <v>973</v>
      </c>
      <c r="G702" s="236" t="s">
        <v>325</v>
      </c>
      <c r="H702" s="237">
        <v>110.211</v>
      </c>
      <c r="I702" s="238"/>
      <c r="J702" s="239">
        <f>ROUND(I702*H702,2)</f>
        <v>0</v>
      </c>
      <c r="K702" s="235" t="s">
        <v>246</v>
      </c>
      <c r="L702" s="42"/>
      <c r="M702" s="240" t="s">
        <v>1</v>
      </c>
      <c r="N702" s="241" t="s">
        <v>41</v>
      </c>
      <c r="O702" s="85"/>
      <c r="P702" s="242">
        <f>O702*H702</f>
        <v>0</v>
      </c>
      <c r="Q702" s="242">
        <v>0</v>
      </c>
      <c r="R702" s="242">
        <f>Q702*H702</f>
        <v>0</v>
      </c>
      <c r="S702" s="242">
        <v>0</v>
      </c>
      <c r="T702" s="243">
        <f>S702*H702</f>
        <v>0</v>
      </c>
      <c r="AR702" s="244" t="s">
        <v>247</v>
      </c>
      <c r="AT702" s="244" t="s">
        <v>243</v>
      </c>
      <c r="AU702" s="244" t="s">
        <v>88</v>
      </c>
      <c r="AY702" s="16" t="s">
        <v>241</v>
      </c>
      <c r="BE702" s="245">
        <f>IF(N702="základná",J702,0)</f>
        <v>0</v>
      </c>
      <c r="BF702" s="245">
        <f>IF(N702="znížená",J702,0)</f>
        <v>0</v>
      </c>
      <c r="BG702" s="245">
        <f>IF(N702="zákl. prenesená",J702,0)</f>
        <v>0</v>
      </c>
      <c r="BH702" s="245">
        <f>IF(N702="zníž. prenesená",J702,0)</f>
        <v>0</v>
      </c>
      <c r="BI702" s="245">
        <f>IF(N702="nulová",J702,0)</f>
        <v>0</v>
      </c>
      <c r="BJ702" s="16" t="s">
        <v>88</v>
      </c>
      <c r="BK702" s="245">
        <f>ROUND(I702*H702,2)</f>
        <v>0</v>
      </c>
      <c r="BL702" s="16" t="s">
        <v>247</v>
      </c>
      <c r="BM702" s="244" t="s">
        <v>974</v>
      </c>
    </row>
    <row r="703" s="1" customFormat="1" ht="24" customHeight="1">
      <c r="B703" s="37"/>
      <c r="C703" s="233" t="s">
        <v>975</v>
      </c>
      <c r="D703" s="233" t="s">
        <v>243</v>
      </c>
      <c r="E703" s="234" t="s">
        <v>976</v>
      </c>
      <c r="F703" s="235" t="s">
        <v>977</v>
      </c>
      <c r="G703" s="236" t="s">
        <v>325</v>
      </c>
      <c r="H703" s="237">
        <v>110.211</v>
      </c>
      <c r="I703" s="238"/>
      <c r="J703" s="239">
        <f>ROUND(I703*H703,2)</f>
        <v>0</v>
      </c>
      <c r="K703" s="235" t="s">
        <v>246</v>
      </c>
      <c r="L703" s="42"/>
      <c r="M703" s="240" t="s">
        <v>1</v>
      </c>
      <c r="N703" s="241" t="s">
        <v>41</v>
      </c>
      <c r="O703" s="85"/>
      <c r="P703" s="242">
        <f>O703*H703</f>
        <v>0</v>
      </c>
      <c r="Q703" s="242">
        <v>0</v>
      </c>
      <c r="R703" s="242">
        <f>Q703*H703</f>
        <v>0</v>
      </c>
      <c r="S703" s="242">
        <v>0</v>
      </c>
      <c r="T703" s="243">
        <f>S703*H703</f>
        <v>0</v>
      </c>
      <c r="AR703" s="244" t="s">
        <v>247</v>
      </c>
      <c r="AT703" s="244" t="s">
        <v>243</v>
      </c>
      <c r="AU703" s="244" t="s">
        <v>88</v>
      </c>
      <c r="AY703" s="16" t="s">
        <v>241</v>
      </c>
      <c r="BE703" s="245">
        <f>IF(N703="základná",J703,0)</f>
        <v>0</v>
      </c>
      <c r="BF703" s="245">
        <f>IF(N703="znížená",J703,0)</f>
        <v>0</v>
      </c>
      <c r="BG703" s="245">
        <f>IF(N703="zákl. prenesená",J703,0)</f>
        <v>0</v>
      </c>
      <c r="BH703" s="245">
        <f>IF(N703="zníž. prenesená",J703,0)</f>
        <v>0</v>
      </c>
      <c r="BI703" s="245">
        <f>IF(N703="nulová",J703,0)</f>
        <v>0</v>
      </c>
      <c r="BJ703" s="16" t="s">
        <v>88</v>
      </c>
      <c r="BK703" s="245">
        <f>ROUND(I703*H703,2)</f>
        <v>0</v>
      </c>
      <c r="BL703" s="16" t="s">
        <v>247</v>
      </c>
      <c r="BM703" s="244" t="s">
        <v>978</v>
      </c>
    </row>
    <row r="704" s="11" customFormat="1" ht="22.8" customHeight="1">
      <c r="B704" s="217"/>
      <c r="C704" s="218"/>
      <c r="D704" s="219" t="s">
        <v>74</v>
      </c>
      <c r="E704" s="231" t="s">
        <v>777</v>
      </c>
      <c r="F704" s="231" t="s">
        <v>979</v>
      </c>
      <c r="G704" s="218"/>
      <c r="H704" s="218"/>
      <c r="I704" s="221"/>
      <c r="J704" s="232">
        <f>BK704</f>
        <v>0</v>
      </c>
      <c r="K704" s="218"/>
      <c r="L704" s="223"/>
      <c r="M704" s="224"/>
      <c r="N704" s="225"/>
      <c r="O704" s="225"/>
      <c r="P704" s="226">
        <f>P705</f>
        <v>0</v>
      </c>
      <c r="Q704" s="225"/>
      <c r="R704" s="226">
        <f>R705</f>
        <v>0</v>
      </c>
      <c r="S704" s="225"/>
      <c r="T704" s="227">
        <f>T705</f>
        <v>0</v>
      </c>
      <c r="AR704" s="228" t="s">
        <v>82</v>
      </c>
      <c r="AT704" s="229" t="s">
        <v>74</v>
      </c>
      <c r="AU704" s="229" t="s">
        <v>82</v>
      </c>
      <c r="AY704" s="228" t="s">
        <v>241</v>
      </c>
      <c r="BK704" s="230">
        <f>BK705</f>
        <v>0</v>
      </c>
    </row>
    <row r="705" s="1" customFormat="1" ht="24" customHeight="1">
      <c r="B705" s="37"/>
      <c r="C705" s="233" t="s">
        <v>980</v>
      </c>
      <c r="D705" s="233" t="s">
        <v>243</v>
      </c>
      <c r="E705" s="234" t="s">
        <v>981</v>
      </c>
      <c r="F705" s="235" t="s">
        <v>982</v>
      </c>
      <c r="G705" s="236" t="s">
        <v>325</v>
      </c>
      <c r="H705" s="237">
        <v>485.904</v>
      </c>
      <c r="I705" s="238"/>
      <c r="J705" s="239">
        <f>ROUND(I705*H705,2)</f>
        <v>0</v>
      </c>
      <c r="K705" s="235" t="s">
        <v>246</v>
      </c>
      <c r="L705" s="42"/>
      <c r="M705" s="240" t="s">
        <v>1</v>
      </c>
      <c r="N705" s="241" t="s">
        <v>41</v>
      </c>
      <c r="O705" s="85"/>
      <c r="P705" s="242">
        <f>O705*H705</f>
        <v>0</v>
      </c>
      <c r="Q705" s="242">
        <v>0</v>
      </c>
      <c r="R705" s="242">
        <f>Q705*H705</f>
        <v>0</v>
      </c>
      <c r="S705" s="242">
        <v>0</v>
      </c>
      <c r="T705" s="243">
        <f>S705*H705</f>
        <v>0</v>
      </c>
      <c r="AR705" s="244" t="s">
        <v>247</v>
      </c>
      <c r="AT705" s="244" t="s">
        <v>243</v>
      </c>
      <c r="AU705" s="244" t="s">
        <v>88</v>
      </c>
      <c r="AY705" s="16" t="s">
        <v>241</v>
      </c>
      <c r="BE705" s="245">
        <f>IF(N705="základná",J705,0)</f>
        <v>0</v>
      </c>
      <c r="BF705" s="245">
        <f>IF(N705="znížená",J705,0)</f>
        <v>0</v>
      </c>
      <c r="BG705" s="245">
        <f>IF(N705="zákl. prenesená",J705,0)</f>
        <v>0</v>
      </c>
      <c r="BH705" s="245">
        <f>IF(N705="zníž. prenesená",J705,0)</f>
        <v>0</v>
      </c>
      <c r="BI705" s="245">
        <f>IF(N705="nulová",J705,0)</f>
        <v>0</v>
      </c>
      <c r="BJ705" s="16" t="s">
        <v>88</v>
      </c>
      <c r="BK705" s="245">
        <f>ROUND(I705*H705,2)</f>
        <v>0</v>
      </c>
      <c r="BL705" s="16" t="s">
        <v>247</v>
      </c>
      <c r="BM705" s="244" t="s">
        <v>983</v>
      </c>
    </row>
    <row r="706" s="11" customFormat="1" ht="25.92" customHeight="1">
      <c r="B706" s="217"/>
      <c r="C706" s="218"/>
      <c r="D706" s="219" t="s">
        <v>74</v>
      </c>
      <c r="E706" s="220" t="s">
        <v>984</v>
      </c>
      <c r="F706" s="220" t="s">
        <v>985</v>
      </c>
      <c r="G706" s="218"/>
      <c r="H706" s="218"/>
      <c r="I706" s="221"/>
      <c r="J706" s="222">
        <f>BK706</f>
        <v>0</v>
      </c>
      <c r="K706" s="218"/>
      <c r="L706" s="223"/>
      <c r="M706" s="224"/>
      <c r="N706" s="225"/>
      <c r="O706" s="225"/>
      <c r="P706" s="226">
        <f>P707+P738+P752+P789+P802+P843+P943+P966+P973+P996+P1012+P1028</f>
        <v>0</v>
      </c>
      <c r="Q706" s="225"/>
      <c r="R706" s="226">
        <f>R707+R738+R752+R789+R802+R843+R943+R966+R973+R996+R1012+R1028</f>
        <v>46.211717214999993</v>
      </c>
      <c r="S706" s="225"/>
      <c r="T706" s="227">
        <f>T707+T738+T752+T789+T802+T843+T943+T966+T973+T996+T1012+T1028</f>
        <v>0.46322996000000005</v>
      </c>
      <c r="AR706" s="228" t="s">
        <v>88</v>
      </c>
      <c r="AT706" s="229" t="s">
        <v>74</v>
      </c>
      <c r="AU706" s="229" t="s">
        <v>75</v>
      </c>
      <c r="AY706" s="228" t="s">
        <v>241</v>
      </c>
      <c r="BK706" s="230">
        <f>BK707+BK738+BK752+BK789+BK802+BK843+BK943+BK966+BK973+BK996+BK1012+BK1028</f>
        <v>0</v>
      </c>
    </row>
    <row r="707" s="11" customFormat="1" ht="22.8" customHeight="1">
      <c r="B707" s="217"/>
      <c r="C707" s="218"/>
      <c r="D707" s="219" t="s">
        <v>74</v>
      </c>
      <c r="E707" s="231" t="s">
        <v>986</v>
      </c>
      <c r="F707" s="231" t="s">
        <v>987</v>
      </c>
      <c r="G707" s="218"/>
      <c r="H707" s="218"/>
      <c r="I707" s="221"/>
      <c r="J707" s="232">
        <f>BK707</f>
        <v>0</v>
      </c>
      <c r="K707" s="218"/>
      <c r="L707" s="223"/>
      <c r="M707" s="224"/>
      <c r="N707" s="225"/>
      <c r="O707" s="225"/>
      <c r="P707" s="226">
        <f>SUM(P708:P737)</f>
        <v>0</v>
      </c>
      <c r="Q707" s="225"/>
      <c r="R707" s="226">
        <f>SUM(R708:R737)</f>
        <v>1.3899762200000001</v>
      </c>
      <c r="S707" s="225"/>
      <c r="T707" s="227">
        <f>SUM(T708:T737)</f>
        <v>0</v>
      </c>
      <c r="AR707" s="228" t="s">
        <v>88</v>
      </c>
      <c r="AT707" s="229" t="s">
        <v>74</v>
      </c>
      <c r="AU707" s="229" t="s">
        <v>82</v>
      </c>
      <c r="AY707" s="228" t="s">
        <v>241</v>
      </c>
      <c r="BK707" s="230">
        <f>SUM(BK708:BK737)</f>
        <v>0</v>
      </c>
    </row>
    <row r="708" s="1" customFormat="1" ht="24" customHeight="1">
      <c r="B708" s="37"/>
      <c r="C708" s="233" t="s">
        <v>988</v>
      </c>
      <c r="D708" s="233" t="s">
        <v>243</v>
      </c>
      <c r="E708" s="234" t="s">
        <v>989</v>
      </c>
      <c r="F708" s="235" t="s">
        <v>990</v>
      </c>
      <c r="G708" s="236" t="s">
        <v>139</v>
      </c>
      <c r="H708" s="237">
        <v>361.012</v>
      </c>
      <c r="I708" s="238"/>
      <c r="J708" s="239">
        <f>ROUND(I708*H708,2)</f>
        <v>0</v>
      </c>
      <c r="K708" s="235" t="s">
        <v>246</v>
      </c>
      <c r="L708" s="42"/>
      <c r="M708" s="240" t="s">
        <v>1</v>
      </c>
      <c r="N708" s="241" t="s">
        <v>41</v>
      </c>
      <c r="O708" s="85"/>
      <c r="P708" s="242">
        <f>O708*H708</f>
        <v>0</v>
      </c>
      <c r="Q708" s="242">
        <v>0</v>
      </c>
      <c r="R708" s="242">
        <f>Q708*H708</f>
        <v>0</v>
      </c>
      <c r="S708" s="242">
        <v>0</v>
      </c>
      <c r="T708" s="243">
        <f>S708*H708</f>
        <v>0</v>
      </c>
      <c r="AR708" s="244" t="s">
        <v>328</v>
      </c>
      <c r="AT708" s="244" t="s">
        <v>243</v>
      </c>
      <c r="AU708" s="244" t="s">
        <v>88</v>
      </c>
      <c r="AY708" s="16" t="s">
        <v>241</v>
      </c>
      <c r="BE708" s="245">
        <f>IF(N708="základná",J708,0)</f>
        <v>0</v>
      </c>
      <c r="BF708" s="245">
        <f>IF(N708="znížená",J708,0)</f>
        <v>0</v>
      </c>
      <c r="BG708" s="245">
        <f>IF(N708="zákl. prenesená",J708,0)</f>
        <v>0</v>
      </c>
      <c r="BH708" s="245">
        <f>IF(N708="zníž. prenesená",J708,0)</f>
        <v>0</v>
      </c>
      <c r="BI708" s="245">
        <f>IF(N708="nulová",J708,0)</f>
        <v>0</v>
      </c>
      <c r="BJ708" s="16" t="s">
        <v>88</v>
      </c>
      <c r="BK708" s="245">
        <f>ROUND(I708*H708,2)</f>
        <v>0</v>
      </c>
      <c r="BL708" s="16" t="s">
        <v>328</v>
      </c>
      <c r="BM708" s="244" t="s">
        <v>991</v>
      </c>
    </row>
    <row r="709" s="14" customFormat="1">
      <c r="B709" s="269"/>
      <c r="C709" s="270"/>
      <c r="D709" s="248" t="s">
        <v>249</v>
      </c>
      <c r="E709" s="271" t="s">
        <v>1</v>
      </c>
      <c r="F709" s="272" t="s">
        <v>992</v>
      </c>
      <c r="G709" s="270"/>
      <c r="H709" s="271" t="s">
        <v>1</v>
      </c>
      <c r="I709" s="273"/>
      <c r="J709" s="270"/>
      <c r="K709" s="270"/>
      <c r="L709" s="274"/>
      <c r="M709" s="275"/>
      <c r="N709" s="276"/>
      <c r="O709" s="276"/>
      <c r="P709" s="276"/>
      <c r="Q709" s="276"/>
      <c r="R709" s="276"/>
      <c r="S709" s="276"/>
      <c r="T709" s="277"/>
      <c r="AT709" s="278" t="s">
        <v>249</v>
      </c>
      <c r="AU709" s="278" t="s">
        <v>88</v>
      </c>
      <c r="AV709" s="14" t="s">
        <v>82</v>
      </c>
      <c r="AW709" s="14" t="s">
        <v>31</v>
      </c>
      <c r="AX709" s="14" t="s">
        <v>75</v>
      </c>
      <c r="AY709" s="278" t="s">
        <v>241</v>
      </c>
    </row>
    <row r="710" s="12" customFormat="1">
      <c r="B710" s="246"/>
      <c r="C710" s="247"/>
      <c r="D710" s="248" t="s">
        <v>249</v>
      </c>
      <c r="E710" s="249" t="s">
        <v>1</v>
      </c>
      <c r="F710" s="250" t="s">
        <v>993</v>
      </c>
      <c r="G710" s="247"/>
      <c r="H710" s="251">
        <v>345.57999999999998</v>
      </c>
      <c r="I710" s="252"/>
      <c r="J710" s="247"/>
      <c r="K710" s="247"/>
      <c r="L710" s="253"/>
      <c r="M710" s="254"/>
      <c r="N710" s="255"/>
      <c r="O710" s="255"/>
      <c r="P710" s="255"/>
      <c r="Q710" s="255"/>
      <c r="R710" s="255"/>
      <c r="S710" s="255"/>
      <c r="T710" s="256"/>
      <c r="AT710" s="257" t="s">
        <v>249</v>
      </c>
      <c r="AU710" s="257" t="s">
        <v>88</v>
      </c>
      <c r="AV710" s="12" t="s">
        <v>88</v>
      </c>
      <c r="AW710" s="12" t="s">
        <v>31</v>
      </c>
      <c r="AX710" s="12" t="s">
        <v>75</v>
      </c>
      <c r="AY710" s="257" t="s">
        <v>241</v>
      </c>
    </row>
    <row r="711" s="12" customFormat="1">
      <c r="B711" s="246"/>
      <c r="C711" s="247"/>
      <c r="D711" s="248" t="s">
        <v>249</v>
      </c>
      <c r="E711" s="249" t="s">
        <v>1</v>
      </c>
      <c r="F711" s="250" t="s">
        <v>994</v>
      </c>
      <c r="G711" s="247"/>
      <c r="H711" s="251">
        <v>-171.607</v>
      </c>
      <c r="I711" s="252"/>
      <c r="J711" s="247"/>
      <c r="K711" s="247"/>
      <c r="L711" s="253"/>
      <c r="M711" s="254"/>
      <c r="N711" s="255"/>
      <c r="O711" s="255"/>
      <c r="P711" s="255"/>
      <c r="Q711" s="255"/>
      <c r="R711" s="255"/>
      <c r="S711" s="255"/>
      <c r="T711" s="256"/>
      <c r="AT711" s="257" t="s">
        <v>249</v>
      </c>
      <c r="AU711" s="257" t="s">
        <v>88</v>
      </c>
      <c r="AV711" s="12" t="s">
        <v>88</v>
      </c>
      <c r="AW711" s="12" t="s">
        <v>31</v>
      </c>
      <c r="AX711" s="12" t="s">
        <v>75</v>
      </c>
      <c r="AY711" s="257" t="s">
        <v>241</v>
      </c>
    </row>
    <row r="712" s="12" customFormat="1">
      <c r="B712" s="246"/>
      <c r="C712" s="247"/>
      <c r="D712" s="248" t="s">
        <v>249</v>
      </c>
      <c r="E712" s="249" t="s">
        <v>1</v>
      </c>
      <c r="F712" s="250" t="s">
        <v>995</v>
      </c>
      <c r="G712" s="247"/>
      <c r="H712" s="251">
        <v>7.6920000000000002</v>
      </c>
      <c r="I712" s="252"/>
      <c r="J712" s="247"/>
      <c r="K712" s="247"/>
      <c r="L712" s="253"/>
      <c r="M712" s="254"/>
      <c r="N712" s="255"/>
      <c r="O712" s="255"/>
      <c r="P712" s="255"/>
      <c r="Q712" s="255"/>
      <c r="R712" s="255"/>
      <c r="S712" s="255"/>
      <c r="T712" s="256"/>
      <c r="AT712" s="257" t="s">
        <v>249</v>
      </c>
      <c r="AU712" s="257" t="s">
        <v>88</v>
      </c>
      <c r="AV712" s="12" t="s">
        <v>88</v>
      </c>
      <c r="AW712" s="12" t="s">
        <v>31</v>
      </c>
      <c r="AX712" s="12" t="s">
        <v>75</v>
      </c>
      <c r="AY712" s="257" t="s">
        <v>241</v>
      </c>
    </row>
    <row r="713" s="12" customFormat="1">
      <c r="B713" s="246"/>
      <c r="C713" s="247"/>
      <c r="D713" s="248" t="s">
        <v>249</v>
      </c>
      <c r="E713" s="249" t="s">
        <v>1</v>
      </c>
      <c r="F713" s="250" t="s">
        <v>714</v>
      </c>
      <c r="G713" s="247"/>
      <c r="H713" s="251">
        <v>171.607</v>
      </c>
      <c r="I713" s="252"/>
      <c r="J713" s="247"/>
      <c r="K713" s="247"/>
      <c r="L713" s="253"/>
      <c r="M713" s="254"/>
      <c r="N713" s="255"/>
      <c r="O713" s="255"/>
      <c r="P713" s="255"/>
      <c r="Q713" s="255"/>
      <c r="R713" s="255"/>
      <c r="S713" s="255"/>
      <c r="T713" s="256"/>
      <c r="AT713" s="257" t="s">
        <v>249</v>
      </c>
      <c r="AU713" s="257" t="s">
        <v>88</v>
      </c>
      <c r="AV713" s="12" t="s">
        <v>88</v>
      </c>
      <c r="AW713" s="12" t="s">
        <v>31</v>
      </c>
      <c r="AX713" s="12" t="s">
        <v>75</v>
      </c>
      <c r="AY713" s="257" t="s">
        <v>241</v>
      </c>
    </row>
    <row r="714" s="12" customFormat="1">
      <c r="B714" s="246"/>
      <c r="C714" s="247"/>
      <c r="D714" s="248" t="s">
        <v>249</v>
      </c>
      <c r="E714" s="249" t="s">
        <v>1</v>
      </c>
      <c r="F714" s="250" t="s">
        <v>715</v>
      </c>
      <c r="G714" s="247"/>
      <c r="H714" s="251">
        <v>3.9489999999999998</v>
      </c>
      <c r="I714" s="252"/>
      <c r="J714" s="247"/>
      <c r="K714" s="247"/>
      <c r="L714" s="253"/>
      <c r="M714" s="254"/>
      <c r="N714" s="255"/>
      <c r="O714" s="255"/>
      <c r="P714" s="255"/>
      <c r="Q714" s="255"/>
      <c r="R714" s="255"/>
      <c r="S714" s="255"/>
      <c r="T714" s="256"/>
      <c r="AT714" s="257" t="s">
        <v>249</v>
      </c>
      <c r="AU714" s="257" t="s">
        <v>88</v>
      </c>
      <c r="AV714" s="12" t="s">
        <v>88</v>
      </c>
      <c r="AW714" s="12" t="s">
        <v>31</v>
      </c>
      <c r="AX714" s="12" t="s">
        <v>75</v>
      </c>
      <c r="AY714" s="257" t="s">
        <v>241</v>
      </c>
    </row>
    <row r="715" s="12" customFormat="1">
      <c r="B715" s="246"/>
      <c r="C715" s="247"/>
      <c r="D715" s="248" t="s">
        <v>249</v>
      </c>
      <c r="E715" s="249" t="s">
        <v>1</v>
      </c>
      <c r="F715" s="250" t="s">
        <v>716</v>
      </c>
      <c r="G715" s="247"/>
      <c r="H715" s="251">
        <v>3.7909999999999999</v>
      </c>
      <c r="I715" s="252"/>
      <c r="J715" s="247"/>
      <c r="K715" s="247"/>
      <c r="L715" s="253"/>
      <c r="M715" s="254"/>
      <c r="N715" s="255"/>
      <c r="O715" s="255"/>
      <c r="P715" s="255"/>
      <c r="Q715" s="255"/>
      <c r="R715" s="255"/>
      <c r="S715" s="255"/>
      <c r="T715" s="256"/>
      <c r="AT715" s="257" t="s">
        <v>249</v>
      </c>
      <c r="AU715" s="257" t="s">
        <v>88</v>
      </c>
      <c r="AV715" s="12" t="s">
        <v>88</v>
      </c>
      <c r="AW715" s="12" t="s">
        <v>31</v>
      </c>
      <c r="AX715" s="12" t="s">
        <v>75</v>
      </c>
      <c r="AY715" s="257" t="s">
        <v>241</v>
      </c>
    </row>
    <row r="716" s="13" customFormat="1">
      <c r="B716" s="258"/>
      <c r="C716" s="259"/>
      <c r="D716" s="248" t="s">
        <v>249</v>
      </c>
      <c r="E716" s="260" t="s">
        <v>1</v>
      </c>
      <c r="F716" s="261" t="s">
        <v>251</v>
      </c>
      <c r="G716" s="259"/>
      <c r="H716" s="262">
        <v>361.012</v>
      </c>
      <c r="I716" s="263"/>
      <c r="J716" s="259"/>
      <c r="K716" s="259"/>
      <c r="L716" s="264"/>
      <c r="M716" s="265"/>
      <c r="N716" s="266"/>
      <c r="O716" s="266"/>
      <c r="P716" s="266"/>
      <c r="Q716" s="266"/>
      <c r="R716" s="266"/>
      <c r="S716" s="266"/>
      <c r="T716" s="267"/>
      <c r="AT716" s="268" t="s">
        <v>249</v>
      </c>
      <c r="AU716" s="268" t="s">
        <v>88</v>
      </c>
      <c r="AV716" s="13" t="s">
        <v>247</v>
      </c>
      <c r="AW716" s="13" t="s">
        <v>31</v>
      </c>
      <c r="AX716" s="13" t="s">
        <v>82</v>
      </c>
      <c r="AY716" s="268" t="s">
        <v>241</v>
      </c>
    </row>
    <row r="717" s="1" customFormat="1" ht="16.5" customHeight="1">
      <c r="B717" s="37"/>
      <c r="C717" s="279" t="s">
        <v>996</v>
      </c>
      <c r="D717" s="279" t="s">
        <v>365</v>
      </c>
      <c r="E717" s="280" t="s">
        <v>997</v>
      </c>
      <c r="F717" s="281" t="s">
        <v>998</v>
      </c>
      <c r="G717" s="282" t="s">
        <v>999</v>
      </c>
      <c r="H717" s="283">
        <v>0.108</v>
      </c>
      <c r="I717" s="284"/>
      <c r="J717" s="285">
        <f>ROUND(I717*H717,2)</f>
        <v>0</v>
      </c>
      <c r="K717" s="281" t="s">
        <v>1</v>
      </c>
      <c r="L717" s="286"/>
      <c r="M717" s="287" t="s">
        <v>1</v>
      </c>
      <c r="N717" s="288" t="s">
        <v>41</v>
      </c>
      <c r="O717" s="85"/>
      <c r="P717" s="242">
        <f>O717*H717</f>
        <v>0</v>
      </c>
      <c r="Q717" s="242">
        <v>0.001</v>
      </c>
      <c r="R717" s="242">
        <f>Q717*H717</f>
        <v>0.000108</v>
      </c>
      <c r="S717" s="242">
        <v>0</v>
      </c>
      <c r="T717" s="243">
        <f>S717*H717</f>
        <v>0</v>
      </c>
      <c r="AR717" s="244" t="s">
        <v>421</v>
      </c>
      <c r="AT717" s="244" t="s">
        <v>365</v>
      </c>
      <c r="AU717" s="244" t="s">
        <v>88</v>
      </c>
      <c r="AY717" s="16" t="s">
        <v>241</v>
      </c>
      <c r="BE717" s="245">
        <f>IF(N717="základná",J717,0)</f>
        <v>0</v>
      </c>
      <c r="BF717" s="245">
        <f>IF(N717="znížená",J717,0)</f>
        <v>0</v>
      </c>
      <c r="BG717" s="245">
        <f>IF(N717="zákl. prenesená",J717,0)</f>
        <v>0</v>
      </c>
      <c r="BH717" s="245">
        <f>IF(N717="zníž. prenesená",J717,0)</f>
        <v>0</v>
      </c>
      <c r="BI717" s="245">
        <f>IF(N717="nulová",J717,0)</f>
        <v>0</v>
      </c>
      <c r="BJ717" s="16" t="s">
        <v>88</v>
      </c>
      <c r="BK717" s="245">
        <f>ROUND(I717*H717,2)</f>
        <v>0</v>
      </c>
      <c r="BL717" s="16" t="s">
        <v>328</v>
      </c>
      <c r="BM717" s="244" t="s">
        <v>1000</v>
      </c>
    </row>
    <row r="718" s="12" customFormat="1">
      <c r="B718" s="246"/>
      <c r="C718" s="247"/>
      <c r="D718" s="248" t="s">
        <v>249</v>
      </c>
      <c r="E718" s="247"/>
      <c r="F718" s="250" t="s">
        <v>1001</v>
      </c>
      <c r="G718" s="247"/>
      <c r="H718" s="251">
        <v>0.108</v>
      </c>
      <c r="I718" s="252"/>
      <c r="J718" s="247"/>
      <c r="K718" s="247"/>
      <c r="L718" s="253"/>
      <c r="M718" s="254"/>
      <c r="N718" s="255"/>
      <c r="O718" s="255"/>
      <c r="P718" s="255"/>
      <c r="Q718" s="255"/>
      <c r="R718" s="255"/>
      <c r="S718" s="255"/>
      <c r="T718" s="256"/>
      <c r="AT718" s="257" t="s">
        <v>249</v>
      </c>
      <c r="AU718" s="257" t="s">
        <v>88</v>
      </c>
      <c r="AV718" s="12" t="s">
        <v>88</v>
      </c>
      <c r="AW718" s="12" t="s">
        <v>4</v>
      </c>
      <c r="AX718" s="12" t="s">
        <v>82</v>
      </c>
      <c r="AY718" s="257" t="s">
        <v>241</v>
      </c>
    </row>
    <row r="719" s="1" customFormat="1" ht="24" customHeight="1">
      <c r="B719" s="37"/>
      <c r="C719" s="233" t="s">
        <v>1002</v>
      </c>
      <c r="D719" s="233" t="s">
        <v>243</v>
      </c>
      <c r="E719" s="234" t="s">
        <v>1003</v>
      </c>
      <c r="F719" s="235" t="s">
        <v>1004</v>
      </c>
      <c r="G719" s="236" t="s">
        <v>139</v>
      </c>
      <c r="H719" s="237">
        <v>100.81</v>
      </c>
      <c r="I719" s="238"/>
      <c r="J719" s="239">
        <f>ROUND(I719*H719,2)</f>
        <v>0</v>
      </c>
      <c r="K719" s="235" t="s">
        <v>246</v>
      </c>
      <c r="L719" s="42"/>
      <c r="M719" s="240" t="s">
        <v>1</v>
      </c>
      <c r="N719" s="241" t="s">
        <v>41</v>
      </c>
      <c r="O719" s="85"/>
      <c r="P719" s="242">
        <f>O719*H719</f>
        <v>0</v>
      </c>
      <c r="Q719" s="242">
        <v>0</v>
      </c>
      <c r="R719" s="242">
        <f>Q719*H719</f>
        <v>0</v>
      </c>
      <c r="S719" s="242">
        <v>0</v>
      </c>
      <c r="T719" s="243">
        <f>S719*H719</f>
        <v>0</v>
      </c>
      <c r="AR719" s="244" t="s">
        <v>328</v>
      </c>
      <c r="AT719" s="244" t="s">
        <v>243</v>
      </c>
      <c r="AU719" s="244" t="s">
        <v>88</v>
      </c>
      <c r="AY719" s="16" t="s">
        <v>241</v>
      </c>
      <c r="BE719" s="245">
        <f>IF(N719="základná",J719,0)</f>
        <v>0</v>
      </c>
      <c r="BF719" s="245">
        <f>IF(N719="znížená",J719,0)</f>
        <v>0</v>
      </c>
      <c r="BG719" s="245">
        <f>IF(N719="zákl. prenesená",J719,0)</f>
        <v>0</v>
      </c>
      <c r="BH719" s="245">
        <f>IF(N719="zníž. prenesená",J719,0)</f>
        <v>0</v>
      </c>
      <c r="BI719" s="245">
        <f>IF(N719="nulová",J719,0)</f>
        <v>0</v>
      </c>
      <c r="BJ719" s="16" t="s">
        <v>88</v>
      </c>
      <c r="BK719" s="245">
        <f>ROUND(I719*H719,2)</f>
        <v>0</v>
      </c>
      <c r="BL719" s="16" t="s">
        <v>328</v>
      </c>
      <c r="BM719" s="244" t="s">
        <v>1005</v>
      </c>
    </row>
    <row r="720" s="12" customFormat="1">
      <c r="B720" s="246"/>
      <c r="C720" s="247"/>
      <c r="D720" s="248" t="s">
        <v>249</v>
      </c>
      <c r="E720" s="249" t="s">
        <v>1</v>
      </c>
      <c r="F720" s="250" t="s">
        <v>1006</v>
      </c>
      <c r="G720" s="247"/>
      <c r="H720" s="251">
        <v>28.300000000000001</v>
      </c>
      <c r="I720" s="252"/>
      <c r="J720" s="247"/>
      <c r="K720" s="247"/>
      <c r="L720" s="253"/>
      <c r="M720" s="254"/>
      <c r="N720" s="255"/>
      <c r="O720" s="255"/>
      <c r="P720" s="255"/>
      <c r="Q720" s="255"/>
      <c r="R720" s="255"/>
      <c r="S720" s="255"/>
      <c r="T720" s="256"/>
      <c r="AT720" s="257" t="s">
        <v>249</v>
      </c>
      <c r="AU720" s="257" t="s">
        <v>88</v>
      </c>
      <c r="AV720" s="12" t="s">
        <v>88</v>
      </c>
      <c r="AW720" s="12" t="s">
        <v>31</v>
      </c>
      <c r="AX720" s="12" t="s">
        <v>75</v>
      </c>
      <c r="AY720" s="257" t="s">
        <v>241</v>
      </c>
    </row>
    <row r="721" s="12" customFormat="1">
      <c r="B721" s="246"/>
      <c r="C721" s="247"/>
      <c r="D721" s="248" t="s">
        <v>249</v>
      </c>
      <c r="E721" s="249" t="s">
        <v>1</v>
      </c>
      <c r="F721" s="250" t="s">
        <v>1007</v>
      </c>
      <c r="G721" s="247"/>
      <c r="H721" s="251">
        <v>72.510000000000005</v>
      </c>
      <c r="I721" s="252"/>
      <c r="J721" s="247"/>
      <c r="K721" s="247"/>
      <c r="L721" s="253"/>
      <c r="M721" s="254"/>
      <c r="N721" s="255"/>
      <c r="O721" s="255"/>
      <c r="P721" s="255"/>
      <c r="Q721" s="255"/>
      <c r="R721" s="255"/>
      <c r="S721" s="255"/>
      <c r="T721" s="256"/>
      <c r="AT721" s="257" t="s">
        <v>249</v>
      </c>
      <c r="AU721" s="257" t="s">
        <v>88</v>
      </c>
      <c r="AV721" s="12" t="s">
        <v>88</v>
      </c>
      <c r="AW721" s="12" t="s">
        <v>31</v>
      </c>
      <c r="AX721" s="12" t="s">
        <v>75</v>
      </c>
      <c r="AY721" s="257" t="s">
        <v>241</v>
      </c>
    </row>
    <row r="722" s="13" customFormat="1">
      <c r="B722" s="258"/>
      <c r="C722" s="259"/>
      <c r="D722" s="248" t="s">
        <v>249</v>
      </c>
      <c r="E722" s="260" t="s">
        <v>1</v>
      </c>
      <c r="F722" s="261" t="s">
        <v>251</v>
      </c>
      <c r="G722" s="259"/>
      <c r="H722" s="262">
        <v>100.81</v>
      </c>
      <c r="I722" s="263"/>
      <c r="J722" s="259"/>
      <c r="K722" s="259"/>
      <c r="L722" s="264"/>
      <c r="M722" s="265"/>
      <c r="N722" s="266"/>
      <c r="O722" s="266"/>
      <c r="P722" s="266"/>
      <c r="Q722" s="266"/>
      <c r="R722" s="266"/>
      <c r="S722" s="266"/>
      <c r="T722" s="267"/>
      <c r="AT722" s="268" t="s">
        <v>249</v>
      </c>
      <c r="AU722" s="268" t="s">
        <v>88</v>
      </c>
      <c r="AV722" s="13" t="s">
        <v>247</v>
      </c>
      <c r="AW722" s="13" t="s">
        <v>31</v>
      </c>
      <c r="AX722" s="13" t="s">
        <v>82</v>
      </c>
      <c r="AY722" s="268" t="s">
        <v>241</v>
      </c>
    </row>
    <row r="723" s="1" customFormat="1" ht="16.5" customHeight="1">
      <c r="B723" s="37"/>
      <c r="C723" s="279" t="s">
        <v>1008</v>
      </c>
      <c r="D723" s="279" t="s">
        <v>365</v>
      </c>
      <c r="E723" s="280" t="s">
        <v>1009</v>
      </c>
      <c r="F723" s="281" t="s">
        <v>1010</v>
      </c>
      <c r="G723" s="282" t="s">
        <v>325</v>
      </c>
      <c r="H723" s="283">
        <v>0.035000000000000003</v>
      </c>
      <c r="I723" s="284"/>
      <c r="J723" s="285">
        <f>ROUND(I723*H723,2)</f>
        <v>0</v>
      </c>
      <c r="K723" s="281" t="s">
        <v>246</v>
      </c>
      <c r="L723" s="286"/>
      <c r="M723" s="287" t="s">
        <v>1</v>
      </c>
      <c r="N723" s="288" t="s">
        <v>41</v>
      </c>
      <c r="O723" s="85"/>
      <c r="P723" s="242">
        <f>O723*H723</f>
        <v>0</v>
      </c>
      <c r="Q723" s="242">
        <v>1</v>
      </c>
      <c r="R723" s="242">
        <f>Q723*H723</f>
        <v>0.035000000000000003</v>
      </c>
      <c r="S723" s="242">
        <v>0</v>
      </c>
      <c r="T723" s="243">
        <f>S723*H723</f>
        <v>0</v>
      </c>
      <c r="AR723" s="244" t="s">
        <v>421</v>
      </c>
      <c r="AT723" s="244" t="s">
        <v>365</v>
      </c>
      <c r="AU723" s="244" t="s">
        <v>88</v>
      </c>
      <c r="AY723" s="16" t="s">
        <v>241</v>
      </c>
      <c r="BE723" s="245">
        <f>IF(N723="základná",J723,0)</f>
        <v>0</v>
      </c>
      <c r="BF723" s="245">
        <f>IF(N723="znížená",J723,0)</f>
        <v>0</v>
      </c>
      <c r="BG723" s="245">
        <f>IF(N723="zákl. prenesená",J723,0)</f>
        <v>0</v>
      </c>
      <c r="BH723" s="245">
        <f>IF(N723="zníž. prenesená",J723,0)</f>
        <v>0</v>
      </c>
      <c r="BI723" s="245">
        <f>IF(N723="nulová",J723,0)</f>
        <v>0</v>
      </c>
      <c r="BJ723" s="16" t="s">
        <v>88</v>
      </c>
      <c r="BK723" s="245">
        <f>ROUND(I723*H723,2)</f>
        <v>0</v>
      </c>
      <c r="BL723" s="16" t="s">
        <v>328</v>
      </c>
      <c r="BM723" s="244" t="s">
        <v>1011</v>
      </c>
    </row>
    <row r="724" s="12" customFormat="1">
      <c r="B724" s="246"/>
      <c r="C724" s="247"/>
      <c r="D724" s="248" t="s">
        <v>249</v>
      </c>
      <c r="E724" s="247"/>
      <c r="F724" s="250" t="s">
        <v>1012</v>
      </c>
      <c r="G724" s="247"/>
      <c r="H724" s="251">
        <v>0.035000000000000003</v>
      </c>
      <c r="I724" s="252"/>
      <c r="J724" s="247"/>
      <c r="K724" s="247"/>
      <c r="L724" s="253"/>
      <c r="M724" s="254"/>
      <c r="N724" s="255"/>
      <c r="O724" s="255"/>
      <c r="P724" s="255"/>
      <c r="Q724" s="255"/>
      <c r="R724" s="255"/>
      <c r="S724" s="255"/>
      <c r="T724" s="256"/>
      <c r="AT724" s="257" t="s">
        <v>249</v>
      </c>
      <c r="AU724" s="257" t="s">
        <v>88</v>
      </c>
      <c r="AV724" s="12" t="s">
        <v>88</v>
      </c>
      <c r="AW724" s="12" t="s">
        <v>4</v>
      </c>
      <c r="AX724" s="12" t="s">
        <v>82</v>
      </c>
      <c r="AY724" s="257" t="s">
        <v>241</v>
      </c>
    </row>
    <row r="725" s="1" customFormat="1" ht="24" customHeight="1">
      <c r="B725" s="37"/>
      <c r="C725" s="233" t="s">
        <v>1013</v>
      </c>
      <c r="D725" s="233" t="s">
        <v>243</v>
      </c>
      <c r="E725" s="234" t="s">
        <v>1014</v>
      </c>
      <c r="F725" s="235" t="s">
        <v>1015</v>
      </c>
      <c r="G725" s="236" t="s">
        <v>139</v>
      </c>
      <c r="H725" s="237">
        <v>176.19999999999999</v>
      </c>
      <c r="I725" s="238"/>
      <c r="J725" s="239">
        <f>ROUND(I725*H725,2)</f>
        <v>0</v>
      </c>
      <c r="K725" s="235" t="s">
        <v>246</v>
      </c>
      <c r="L725" s="42"/>
      <c r="M725" s="240" t="s">
        <v>1</v>
      </c>
      <c r="N725" s="241" t="s">
        <v>41</v>
      </c>
      <c r="O725" s="85"/>
      <c r="P725" s="242">
        <f>O725*H725</f>
        <v>0</v>
      </c>
      <c r="Q725" s="242">
        <v>0</v>
      </c>
      <c r="R725" s="242">
        <f>Q725*H725</f>
        <v>0</v>
      </c>
      <c r="S725" s="242">
        <v>0</v>
      </c>
      <c r="T725" s="243">
        <f>S725*H725</f>
        <v>0</v>
      </c>
      <c r="AR725" s="244" t="s">
        <v>328</v>
      </c>
      <c r="AT725" s="244" t="s">
        <v>243</v>
      </c>
      <c r="AU725" s="244" t="s">
        <v>88</v>
      </c>
      <c r="AY725" s="16" t="s">
        <v>241</v>
      </c>
      <c r="BE725" s="245">
        <f>IF(N725="základná",J725,0)</f>
        <v>0</v>
      </c>
      <c r="BF725" s="245">
        <f>IF(N725="znížená",J725,0)</f>
        <v>0</v>
      </c>
      <c r="BG725" s="245">
        <f>IF(N725="zákl. prenesená",J725,0)</f>
        <v>0</v>
      </c>
      <c r="BH725" s="245">
        <f>IF(N725="zníž. prenesená",J725,0)</f>
        <v>0</v>
      </c>
      <c r="BI725" s="245">
        <f>IF(N725="nulová",J725,0)</f>
        <v>0</v>
      </c>
      <c r="BJ725" s="16" t="s">
        <v>88</v>
      </c>
      <c r="BK725" s="245">
        <f>ROUND(I725*H725,2)</f>
        <v>0</v>
      </c>
      <c r="BL725" s="16" t="s">
        <v>328</v>
      </c>
      <c r="BM725" s="244" t="s">
        <v>1016</v>
      </c>
    </row>
    <row r="726" s="12" customFormat="1">
      <c r="B726" s="246"/>
      <c r="C726" s="247"/>
      <c r="D726" s="248" t="s">
        <v>249</v>
      </c>
      <c r="E726" s="249" t="s">
        <v>1</v>
      </c>
      <c r="F726" s="250" t="s">
        <v>1017</v>
      </c>
      <c r="G726" s="247"/>
      <c r="H726" s="251">
        <v>176.19999999999999</v>
      </c>
      <c r="I726" s="252"/>
      <c r="J726" s="247"/>
      <c r="K726" s="247"/>
      <c r="L726" s="253"/>
      <c r="M726" s="254"/>
      <c r="N726" s="255"/>
      <c r="O726" s="255"/>
      <c r="P726" s="255"/>
      <c r="Q726" s="255"/>
      <c r="R726" s="255"/>
      <c r="S726" s="255"/>
      <c r="T726" s="256"/>
      <c r="AT726" s="257" t="s">
        <v>249</v>
      </c>
      <c r="AU726" s="257" t="s">
        <v>88</v>
      </c>
      <c r="AV726" s="12" t="s">
        <v>88</v>
      </c>
      <c r="AW726" s="12" t="s">
        <v>31</v>
      </c>
      <c r="AX726" s="12" t="s">
        <v>75</v>
      </c>
      <c r="AY726" s="257" t="s">
        <v>241</v>
      </c>
    </row>
    <row r="727" s="13" customFormat="1">
      <c r="B727" s="258"/>
      <c r="C727" s="259"/>
      <c r="D727" s="248" t="s">
        <v>249</v>
      </c>
      <c r="E727" s="260" t="s">
        <v>1</v>
      </c>
      <c r="F727" s="261" t="s">
        <v>251</v>
      </c>
      <c r="G727" s="259"/>
      <c r="H727" s="262">
        <v>176.19999999999999</v>
      </c>
      <c r="I727" s="263"/>
      <c r="J727" s="259"/>
      <c r="K727" s="259"/>
      <c r="L727" s="264"/>
      <c r="M727" s="265"/>
      <c r="N727" s="266"/>
      <c r="O727" s="266"/>
      <c r="P727" s="266"/>
      <c r="Q727" s="266"/>
      <c r="R727" s="266"/>
      <c r="S727" s="266"/>
      <c r="T727" s="267"/>
      <c r="AT727" s="268" t="s">
        <v>249</v>
      </c>
      <c r="AU727" s="268" t="s">
        <v>88</v>
      </c>
      <c r="AV727" s="13" t="s">
        <v>247</v>
      </c>
      <c r="AW727" s="13" t="s">
        <v>31</v>
      </c>
      <c r="AX727" s="13" t="s">
        <v>82</v>
      </c>
      <c r="AY727" s="268" t="s">
        <v>241</v>
      </c>
    </row>
    <row r="728" s="1" customFormat="1" ht="16.5" customHeight="1">
      <c r="B728" s="37"/>
      <c r="C728" s="279" t="s">
        <v>1018</v>
      </c>
      <c r="D728" s="279" t="s">
        <v>365</v>
      </c>
      <c r="E728" s="280" t="s">
        <v>1019</v>
      </c>
      <c r="F728" s="281" t="s">
        <v>1020</v>
      </c>
      <c r="G728" s="282" t="s">
        <v>139</v>
      </c>
      <c r="H728" s="283">
        <v>202.63</v>
      </c>
      <c r="I728" s="284"/>
      <c r="J728" s="285">
        <f>ROUND(I728*H728,2)</f>
        <v>0</v>
      </c>
      <c r="K728" s="281" t="s">
        <v>1</v>
      </c>
      <c r="L728" s="286"/>
      <c r="M728" s="287" t="s">
        <v>1</v>
      </c>
      <c r="N728" s="288" t="s">
        <v>41</v>
      </c>
      <c r="O728" s="85"/>
      <c r="P728" s="242">
        <f>O728*H728</f>
        <v>0</v>
      </c>
      <c r="Q728" s="242">
        <v>0.00050000000000000001</v>
      </c>
      <c r="R728" s="242">
        <f>Q728*H728</f>
        <v>0.101315</v>
      </c>
      <c r="S728" s="242">
        <v>0</v>
      </c>
      <c r="T728" s="243">
        <f>S728*H728</f>
        <v>0</v>
      </c>
      <c r="AR728" s="244" t="s">
        <v>421</v>
      </c>
      <c r="AT728" s="244" t="s">
        <v>365</v>
      </c>
      <c r="AU728" s="244" t="s">
        <v>88</v>
      </c>
      <c r="AY728" s="16" t="s">
        <v>241</v>
      </c>
      <c r="BE728" s="245">
        <f>IF(N728="základná",J728,0)</f>
        <v>0</v>
      </c>
      <c r="BF728" s="245">
        <f>IF(N728="znížená",J728,0)</f>
        <v>0</v>
      </c>
      <c r="BG728" s="245">
        <f>IF(N728="zákl. prenesená",J728,0)</f>
        <v>0</v>
      </c>
      <c r="BH728" s="245">
        <f>IF(N728="zníž. prenesená",J728,0)</f>
        <v>0</v>
      </c>
      <c r="BI728" s="245">
        <f>IF(N728="nulová",J728,0)</f>
        <v>0</v>
      </c>
      <c r="BJ728" s="16" t="s">
        <v>88</v>
      </c>
      <c r="BK728" s="245">
        <f>ROUND(I728*H728,2)</f>
        <v>0</v>
      </c>
      <c r="BL728" s="16" t="s">
        <v>328</v>
      </c>
      <c r="BM728" s="244" t="s">
        <v>1021</v>
      </c>
    </row>
    <row r="729" s="12" customFormat="1">
      <c r="B729" s="246"/>
      <c r="C729" s="247"/>
      <c r="D729" s="248" t="s">
        <v>249</v>
      </c>
      <c r="E729" s="247"/>
      <c r="F729" s="250" t="s">
        <v>1022</v>
      </c>
      <c r="G729" s="247"/>
      <c r="H729" s="251">
        <v>202.63</v>
      </c>
      <c r="I729" s="252"/>
      <c r="J729" s="247"/>
      <c r="K729" s="247"/>
      <c r="L729" s="253"/>
      <c r="M729" s="254"/>
      <c r="N729" s="255"/>
      <c r="O729" s="255"/>
      <c r="P729" s="255"/>
      <c r="Q729" s="255"/>
      <c r="R729" s="255"/>
      <c r="S729" s="255"/>
      <c r="T729" s="256"/>
      <c r="AT729" s="257" t="s">
        <v>249</v>
      </c>
      <c r="AU729" s="257" t="s">
        <v>88</v>
      </c>
      <c r="AV729" s="12" t="s">
        <v>88</v>
      </c>
      <c r="AW729" s="12" t="s">
        <v>4</v>
      </c>
      <c r="AX729" s="12" t="s">
        <v>82</v>
      </c>
      <c r="AY729" s="257" t="s">
        <v>241</v>
      </c>
    </row>
    <row r="730" s="1" customFormat="1" ht="24" customHeight="1">
      <c r="B730" s="37"/>
      <c r="C730" s="233" t="s">
        <v>1023</v>
      </c>
      <c r="D730" s="233" t="s">
        <v>243</v>
      </c>
      <c r="E730" s="234" t="s">
        <v>1024</v>
      </c>
      <c r="F730" s="235" t="s">
        <v>1025</v>
      </c>
      <c r="G730" s="236" t="s">
        <v>139</v>
      </c>
      <c r="H730" s="237">
        <v>171.607</v>
      </c>
      <c r="I730" s="238"/>
      <c r="J730" s="239">
        <f>ROUND(I730*H730,2)</f>
        <v>0</v>
      </c>
      <c r="K730" s="235" t="s">
        <v>246</v>
      </c>
      <c r="L730" s="42"/>
      <c r="M730" s="240" t="s">
        <v>1</v>
      </c>
      <c r="N730" s="241" t="s">
        <v>41</v>
      </c>
      <c r="O730" s="85"/>
      <c r="P730" s="242">
        <f>O730*H730</f>
        <v>0</v>
      </c>
      <c r="Q730" s="242">
        <v>0.00054000000000000001</v>
      </c>
      <c r="R730" s="242">
        <f>Q730*H730</f>
        <v>0.092667780000000005</v>
      </c>
      <c r="S730" s="242">
        <v>0</v>
      </c>
      <c r="T730" s="243">
        <f>S730*H730</f>
        <v>0</v>
      </c>
      <c r="AR730" s="244" t="s">
        <v>328</v>
      </c>
      <c r="AT730" s="244" t="s">
        <v>243</v>
      </c>
      <c r="AU730" s="244" t="s">
        <v>88</v>
      </c>
      <c r="AY730" s="16" t="s">
        <v>241</v>
      </c>
      <c r="BE730" s="245">
        <f>IF(N730="základná",J730,0)</f>
        <v>0</v>
      </c>
      <c r="BF730" s="245">
        <f>IF(N730="znížená",J730,0)</f>
        <v>0</v>
      </c>
      <c r="BG730" s="245">
        <f>IF(N730="zákl. prenesená",J730,0)</f>
        <v>0</v>
      </c>
      <c r="BH730" s="245">
        <f>IF(N730="zníž. prenesená",J730,0)</f>
        <v>0</v>
      </c>
      <c r="BI730" s="245">
        <f>IF(N730="nulová",J730,0)</f>
        <v>0</v>
      </c>
      <c r="BJ730" s="16" t="s">
        <v>88</v>
      </c>
      <c r="BK730" s="245">
        <f>ROUND(I730*H730,2)</f>
        <v>0</v>
      </c>
      <c r="BL730" s="16" t="s">
        <v>328</v>
      </c>
      <c r="BM730" s="244" t="s">
        <v>1026</v>
      </c>
    </row>
    <row r="731" s="1" customFormat="1" ht="16.5" customHeight="1">
      <c r="B731" s="37"/>
      <c r="C731" s="279" t="s">
        <v>1027</v>
      </c>
      <c r="D731" s="279" t="s">
        <v>365</v>
      </c>
      <c r="E731" s="280" t="s">
        <v>1028</v>
      </c>
      <c r="F731" s="281" t="s">
        <v>1029</v>
      </c>
      <c r="G731" s="282" t="s">
        <v>139</v>
      </c>
      <c r="H731" s="283">
        <v>197.34800000000001</v>
      </c>
      <c r="I731" s="284"/>
      <c r="J731" s="285">
        <f>ROUND(I731*H731,2)</f>
        <v>0</v>
      </c>
      <c r="K731" s="281" t="s">
        <v>1</v>
      </c>
      <c r="L731" s="286"/>
      <c r="M731" s="287" t="s">
        <v>1</v>
      </c>
      <c r="N731" s="288" t="s">
        <v>41</v>
      </c>
      <c r="O731" s="85"/>
      <c r="P731" s="242">
        <f>O731*H731</f>
        <v>0</v>
      </c>
      <c r="Q731" s="242">
        <v>0.0038800000000000002</v>
      </c>
      <c r="R731" s="242">
        <f>Q731*H731</f>
        <v>0.7657102400000001</v>
      </c>
      <c r="S731" s="242">
        <v>0</v>
      </c>
      <c r="T731" s="243">
        <f>S731*H731</f>
        <v>0</v>
      </c>
      <c r="AR731" s="244" t="s">
        <v>421</v>
      </c>
      <c r="AT731" s="244" t="s">
        <v>365</v>
      </c>
      <c r="AU731" s="244" t="s">
        <v>88</v>
      </c>
      <c r="AY731" s="16" t="s">
        <v>241</v>
      </c>
      <c r="BE731" s="245">
        <f>IF(N731="základná",J731,0)</f>
        <v>0</v>
      </c>
      <c r="BF731" s="245">
        <f>IF(N731="znížená",J731,0)</f>
        <v>0</v>
      </c>
      <c r="BG731" s="245">
        <f>IF(N731="zákl. prenesená",J731,0)</f>
        <v>0</v>
      </c>
      <c r="BH731" s="245">
        <f>IF(N731="zníž. prenesená",J731,0)</f>
        <v>0</v>
      </c>
      <c r="BI731" s="245">
        <f>IF(N731="nulová",J731,0)</f>
        <v>0</v>
      </c>
      <c r="BJ731" s="16" t="s">
        <v>88</v>
      </c>
      <c r="BK731" s="245">
        <f>ROUND(I731*H731,2)</f>
        <v>0</v>
      </c>
      <c r="BL731" s="16" t="s">
        <v>328</v>
      </c>
      <c r="BM731" s="244" t="s">
        <v>1030</v>
      </c>
    </row>
    <row r="732" s="12" customFormat="1">
      <c r="B732" s="246"/>
      <c r="C732" s="247"/>
      <c r="D732" s="248" t="s">
        <v>249</v>
      </c>
      <c r="E732" s="247"/>
      <c r="F732" s="250" t="s">
        <v>1031</v>
      </c>
      <c r="G732" s="247"/>
      <c r="H732" s="251">
        <v>197.34800000000001</v>
      </c>
      <c r="I732" s="252"/>
      <c r="J732" s="247"/>
      <c r="K732" s="247"/>
      <c r="L732" s="253"/>
      <c r="M732" s="254"/>
      <c r="N732" s="255"/>
      <c r="O732" s="255"/>
      <c r="P732" s="255"/>
      <c r="Q732" s="255"/>
      <c r="R732" s="255"/>
      <c r="S732" s="255"/>
      <c r="T732" s="256"/>
      <c r="AT732" s="257" t="s">
        <v>249</v>
      </c>
      <c r="AU732" s="257" t="s">
        <v>88</v>
      </c>
      <c r="AV732" s="12" t="s">
        <v>88</v>
      </c>
      <c r="AW732" s="12" t="s">
        <v>4</v>
      </c>
      <c r="AX732" s="12" t="s">
        <v>82</v>
      </c>
      <c r="AY732" s="257" t="s">
        <v>241</v>
      </c>
    </row>
    <row r="733" s="1" customFormat="1" ht="24" customHeight="1">
      <c r="B733" s="37"/>
      <c r="C733" s="233" t="s">
        <v>1032</v>
      </c>
      <c r="D733" s="233" t="s">
        <v>243</v>
      </c>
      <c r="E733" s="234" t="s">
        <v>1033</v>
      </c>
      <c r="F733" s="235" t="s">
        <v>1034</v>
      </c>
      <c r="G733" s="236" t="s">
        <v>139</v>
      </c>
      <c r="H733" s="237">
        <v>50.405000000000001</v>
      </c>
      <c r="I733" s="238"/>
      <c r="J733" s="239">
        <f>ROUND(I733*H733,2)</f>
        <v>0</v>
      </c>
      <c r="K733" s="235" t="s">
        <v>246</v>
      </c>
      <c r="L733" s="42"/>
      <c r="M733" s="240" t="s">
        <v>1</v>
      </c>
      <c r="N733" s="241" t="s">
        <v>41</v>
      </c>
      <c r="O733" s="85"/>
      <c r="P733" s="242">
        <f>O733*H733</f>
        <v>0</v>
      </c>
      <c r="Q733" s="242">
        <v>0.0022000000000000001</v>
      </c>
      <c r="R733" s="242">
        <f>Q733*H733</f>
        <v>0.110891</v>
      </c>
      <c r="S733" s="242">
        <v>0</v>
      </c>
      <c r="T733" s="243">
        <f>S733*H733</f>
        <v>0</v>
      </c>
      <c r="AR733" s="244" t="s">
        <v>328</v>
      </c>
      <c r="AT733" s="244" t="s">
        <v>243</v>
      </c>
      <c r="AU733" s="244" t="s">
        <v>88</v>
      </c>
      <c r="AY733" s="16" t="s">
        <v>241</v>
      </c>
      <c r="BE733" s="245">
        <f>IF(N733="základná",J733,0)</f>
        <v>0</v>
      </c>
      <c r="BF733" s="245">
        <f>IF(N733="znížená",J733,0)</f>
        <v>0</v>
      </c>
      <c r="BG733" s="245">
        <f>IF(N733="zákl. prenesená",J733,0)</f>
        <v>0</v>
      </c>
      <c r="BH733" s="245">
        <f>IF(N733="zníž. prenesená",J733,0)</f>
        <v>0</v>
      </c>
      <c r="BI733" s="245">
        <f>IF(N733="nulová",J733,0)</f>
        <v>0</v>
      </c>
      <c r="BJ733" s="16" t="s">
        <v>88</v>
      </c>
      <c r="BK733" s="245">
        <f>ROUND(I733*H733,2)</f>
        <v>0</v>
      </c>
      <c r="BL733" s="16" t="s">
        <v>328</v>
      </c>
      <c r="BM733" s="244" t="s">
        <v>1035</v>
      </c>
    </row>
    <row r="734" s="1" customFormat="1" ht="24" customHeight="1">
      <c r="B734" s="37"/>
      <c r="C734" s="233" t="s">
        <v>1036</v>
      </c>
      <c r="D734" s="233" t="s">
        <v>243</v>
      </c>
      <c r="E734" s="234" t="s">
        <v>1037</v>
      </c>
      <c r="F734" s="235" t="s">
        <v>1038</v>
      </c>
      <c r="G734" s="236" t="s">
        <v>139</v>
      </c>
      <c r="H734" s="237">
        <v>50.405000000000001</v>
      </c>
      <c r="I734" s="238"/>
      <c r="J734" s="239">
        <f>ROUND(I734*H734,2)</f>
        <v>0</v>
      </c>
      <c r="K734" s="235" t="s">
        <v>246</v>
      </c>
      <c r="L734" s="42"/>
      <c r="M734" s="240" t="s">
        <v>1</v>
      </c>
      <c r="N734" s="241" t="s">
        <v>41</v>
      </c>
      <c r="O734" s="85"/>
      <c r="P734" s="242">
        <f>O734*H734</f>
        <v>0</v>
      </c>
      <c r="Q734" s="242">
        <v>0.00054000000000000001</v>
      </c>
      <c r="R734" s="242">
        <f>Q734*H734</f>
        <v>0.027218700000000002</v>
      </c>
      <c r="S734" s="242">
        <v>0</v>
      </c>
      <c r="T734" s="243">
        <f>S734*H734</f>
        <v>0</v>
      </c>
      <c r="AR734" s="244" t="s">
        <v>328</v>
      </c>
      <c r="AT734" s="244" t="s">
        <v>243</v>
      </c>
      <c r="AU734" s="244" t="s">
        <v>88</v>
      </c>
      <c r="AY734" s="16" t="s">
        <v>241</v>
      </c>
      <c r="BE734" s="245">
        <f>IF(N734="základná",J734,0)</f>
        <v>0</v>
      </c>
      <c r="BF734" s="245">
        <f>IF(N734="znížená",J734,0)</f>
        <v>0</v>
      </c>
      <c r="BG734" s="245">
        <f>IF(N734="zákl. prenesená",J734,0)</f>
        <v>0</v>
      </c>
      <c r="BH734" s="245">
        <f>IF(N734="zníž. prenesená",J734,0)</f>
        <v>0</v>
      </c>
      <c r="BI734" s="245">
        <f>IF(N734="nulová",J734,0)</f>
        <v>0</v>
      </c>
      <c r="BJ734" s="16" t="s">
        <v>88</v>
      </c>
      <c r="BK734" s="245">
        <f>ROUND(I734*H734,2)</f>
        <v>0</v>
      </c>
      <c r="BL734" s="16" t="s">
        <v>328</v>
      </c>
      <c r="BM734" s="244" t="s">
        <v>1039</v>
      </c>
    </row>
    <row r="735" s="1" customFormat="1" ht="24" customHeight="1">
      <c r="B735" s="37"/>
      <c r="C735" s="279" t="s">
        <v>1040</v>
      </c>
      <c r="D735" s="279" t="s">
        <v>365</v>
      </c>
      <c r="E735" s="280" t="s">
        <v>1041</v>
      </c>
      <c r="F735" s="281" t="s">
        <v>1042</v>
      </c>
      <c r="G735" s="282" t="s">
        <v>139</v>
      </c>
      <c r="H735" s="283">
        <v>60.485999999999997</v>
      </c>
      <c r="I735" s="284"/>
      <c r="J735" s="285">
        <f>ROUND(I735*H735,2)</f>
        <v>0</v>
      </c>
      <c r="K735" s="281" t="s">
        <v>246</v>
      </c>
      <c r="L735" s="286"/>
      <c r="M735" s="287" t="s">
        <v>1</v>
      </c>
      <c r="N735" s="288" t="s">
        <v>41</v>
      </c>
      <c r="O735" s="85"/>
      <c r="P735" s="242">
        <f>O735*H735</f>
        <v>0</v>
      </c>
      <c r="Q735" s="242">
        <v>0.0042500000000000003</v>
      </c>
      <c r="R735" s="242">
        <f>Q735*H735</f>
        <v>0.2570655</v>
      </c>
      <c r="S735" s="242">
        <v>0</v>
      </c>
      <c r="T735" s="243">
        <f>S735*H735</f>
        <v>0</v>
      </c>
      <c r="AR735" s="244" t="s">
        <v>421</v>
      </c>
      <c r="AT735" s="244" t="s">
        <v>365</v>
      </c>
      <c r="AU735" s="244" t="s">
        <v>88</v>
      </c>
      <c r="AY735" s="16" t="s">
        <v>241</v>
      </c>
      <c r="BE735" s="245">
        <f>IF(N735="základná",J735,0)</f>
        <v>0</v>
      </c>
      <c r="BF735" s="245">
        <f>IF(N735="znížená",J735,0)</f>
        <v>0</v>
      </c>
      <c r="BG735" s="245">
        <f>IF(N735="zákl. prenesená",J735,0)</f>
        <v>0</v>
      </c>
      <c r="BH735" s="245">
        <f>IF(N735="zníž. prenesená",J735,0)</f>
        <v>0</v>
      </c>
      <c r="BI735" s="245">
        <f>IF(N735="nulová",J735,0)</f>
        <v>0</v>
      </c>
      <c r="BJ735" s="16" t="s">
        <v>88</v>
      </c>
      <c r="BK735" s="245">
        <f>ROUND(I735*H735,2)</f>
        <v>0</v>
      </c>
      <c r="BL735" s="16" t="s">
        <v>328</v>
      </c>
      <c r="BM735" s="244" t="s">
        <v>1043</v>
      </c>
    </row>
    <row r="736" s="12" customFormat="1">
      <c r="B736" s="246"/>
      <c r="C736" s="247"/>
      <c r="D736" s="248" t="s">
        <v>249</v>
      </c>
      <c r="E736" s="247"/>
      <c r="F736" s="250" t="s">
        <v>1044</v>
      </c>
      <c r="G736" s="247"/>
      <c r="H736" s="251">
        <v>60.485999999999997</v>
      </c>
      <c r="I736" s="252"/>
      <c r="J736" s="247"/>
      <c r="K736" s="247"/>
      <c r="L736" s="253"/>
      <c r="M736" s="254"/>
      <c r="N736" s="255"/>
      <c r="O736" s="255"/>
      <c r="P736" s="255"/>
      <c r="Q736" s="255"/>
      <c r="R736" s="255"/>
      <c r="S736" s="255"/>
      <c r="T736" s="256"/>
      <c r="AT736" s="257" t="s">
        <v>249</v>
      </c>
      <c r="AU736" s="257" t="s">
        <v>88</v>
      </c>
      <c r="AV736" s="12" t="s">
        <v>88</v>
      </c>
      <c r="AW736" s="12" t="s">
        <v>4</v>
      </c>
      <c r="AX736" s="12" t="s">
        <v>82</v>
      </c>
      <c r="AY736" s="257" t="s">
        <v>241</v>
      </c>
    </row>
    <row r="737" s="1" customFormat="1" ht="24" customHeight="1">
      <c r="B737" s="37"/>
      <c r="C737" s="233" t="s">
        <v>1045</v>
      </c>
      <c r="D737" s="233" t="s">
        <v>243</v>
      </c>
      <c r="E737" s="234" t="s">
        <v>1046</v>
      </c>
      <c r="F737" s="235" t="s">
        <v>1047</v>
      </c>
      <c r="G737" s="236" t="s">
        <v>325</v>
      </c>
      <c r="H737" s="237">
        <v>1.3899999999999999</v>
      </c>
      <c r="I737" s="238"/>
      <c r="J737" s="239">
        <f>ROUND(I737*H737,2)</f>
        <v>0</v>
      </c>
      <c r="K737" s="235" t="s">
        <v>246</v>
      </c>
      <c r="L737" s="42"/>
      <c r="M737" s="240" t="s">
        <v>1</v>
      </c>
      <c r="N737" s="241" t="s">
        <v>41</v>
      </c>
      <c r="O737" s="85"/>
      <c r="P737" s="242">
        <f>O737*H737</f>
        <v>0</v>
      </c>
      <c r="Q737" s="242">
        <v>0</v>
      </c>
      <c r="R737" s="242">
        <f>Q737*H737</f>
        <v>0</v>
      </c>
      <c r="S737" s="242">
        <v>0</v>
      </c>
      <c r="T737" s="243">
        <f>S737*H737</f>
        <v>0</v>
      </c>
      <c r="AR737" s="244" t="s">
        <v>328</v>
      </c>
      <c r="AT737" s="244" t="s">
        <v>243</v>
      </c>
      <c r="AU737" s="244" t="s">
        <v>88</v>
      </c>
      <c r="AY737" s="16" t="s">
        <v>241</v>
      </c>
      <c r="BE737" s="245">
        <f>IF(N737="základná",J737,0)</f>
        <v>0</v>
      </c>
      <c r="BF737" s="245">
        <f>IF(N737="znížená",J737,0)</f>
        <v>0</v>
      </c>
      <c r="BG737" s="245">
        <f>IF(N737="zákl. prenesená",J737,0)</f>
        <v>0</v>
      </c>
      <c r="BH737" s="245">
        <f>IF(N737="zníž. prenesená",J737,0)</f>
        <v>0</v>
      </c>
      <c r="BI737" s="245">
        <f>IF(N737="nulová",J737,0)</f>
        <v>0</v>
      </c>
      <c r="BJ737" s="16" t="s">
        <v>88</v>
      </c>
      <c r="BK737" s="245">
        <f>ROUND(I737*H737,2)</f>
        <v>0</v>
      </c>
      <c r="BL737" s="16" t="s">
        <v>328</v>
      </c>
      <c r="BM737" s="244" t="s">
        <v>1048</v>
      </c>
    </row>
    <row r="738" s="11" customFormat="1" ht="22.8" customHeight="1">
      <c r="B738" s="217"/>
      <c r="C738" s="218"/>
      <c r="D738" s="219" t="s">
        <v>74</v>
      </c>
      <c r="E738" s="231" t="s">
        <v>1049</v>
      </c>
      <c r="F738" s="231" t="s">
        <v>1050</v>
      </c>
      <c r="G738" s="218"/>
      <c r="H738" s="218"/>
      <c r="I738" s="221"/>
      <c r="J738" s="232">
        <f>BK738</f>
        <v>0</v>
      </c>
      <c r="K738" s="218"/>
      <c r="L738" s="223"/>
      <c r="M738" s="224"/>
      <c r="N738" s="225"/>
      <c r="O738" s="225"/>
      <c r="P738" s="226">
        <f>SUM(P739:P751)</f>
        <v>0</v>
      </c>
      <c r="Q738" s="225"/>
      <c r="R738" s="226">
        <f>SUM(R739:R751)</f>
        <v>1.6817989999999996</v>
      </c>
      <c r="S738" s="225"/>
      <c r="T738" s="227">
        <f>SUM(T739:T751)</f>
        <v>0</v>
      </c>
      <c r="AR738" s="228" t="s">
        <v>88</v>
      </c>
      <c r="AT738" s="229" t="s">
        <v>74</v>
      </c>
      <c r="AU738" s="229" t="s">
        <v>82</v>
      </c>
      <c r="AY738" s="228" t="s">
        <v>241</v>
      </c>
      <c r="BK738" s="230">
        <f>SUM(BK739:BK751)</f>
        <v>0</v>
      </c>
    </row>
    <row r="739" s="1" customFormat="1" ht="16.5" customHeight="1">
      <c r="B739" s="37"/>
      <c r="C739" s="233" t="s">
        <v>1051</v>
      </c>
      <c r="D739" s="233" t="s">
        <v>243</v>
      </c>
      <c r="E739" s="234" t="s">
        <v>1052</v>
      </c>
      <c r="F739" s="235" t="s">
        <v>1053</v>
      </c>
      <c r="G739" s="236" t="s">
        <v>139</v>
      </c>
      <c r="H739" s="237">
        <v>180</v>
      </c>
      <c r="I739" s="238"/>
      <c r="J739" s="239">
        <f>ROUND(I739*H739,2)</f>
        <v>0</v>
      </c>
      <c r="K739" s="235" t="s">
        <v>246</v>
      </c>
      <c r="L739" s="42"/>
      <c r="M739" s="240" t="s">
        <v>1</v>
      </c>
      <c r="N739" s="241" t="s">
        <v>41</v>
      </c>
      <c r="O739" s="85"/>
      <c r="P739" s="242">
        <f>O739*H739</f>
        <v>0</v>
      </c>
      <c r="Q739" s="242">
        <v>0</v>
      </c>
      <c r="R739" s="242">
        <f>Q739*H739</f>
        <v>0</v>
      </c>
      <c r="S739" s="242">
        <v>0</v>
      </c>
      <c r="T739" s="243">
        <f>S739*H739</f>
        <v>0</v>
      </c>
      <c r="AR739" s="244" t="s">
        <v>328</v>
      </c>
      <c r="AT739" s="244" t="s">
        <v>243</v>
      </c>
      <c r="AU739" s="244" t="s">
        <v>88</v>
      </c>
      <c r="AY739" s="16" t="s">
        <v>241</v>
      </c>
      <c r="BE739" s="245">
        <f>IF(N739="základná",J739,0)</f>
        <v>0</v>
      </c>
      <c r="BF739" s="245">
        <f>IF(N739="znížená",J739,0)</f>
        <v>0</v>
      </c>
      <c r="BG739" s="245">
        <f>IF(N739="zákl. prenesená",J739,0)</f>
        <v>0</v>
      </c>
      <c r="BH739" s="245">
        <f>IF(N739="zníž. prenesená",J739,0)</f>
        <v>0</v>
      </c>
      <c r="BI739" s="245">
        <f>IF(N739="nulová",J739,0)</f>
        <v>0</v>
      </c>
      <c r="BJ739" s="16" t="s">
        <v>88</v>
      </c>
      <c r="BK739" s="245">
        <f>ROUND(I739*H739,2)</f>
        <v>0</v>
      </c>
      <c r="BL739" s="16" t="s">
        <v>328</v>
      </c>
      <c r="BM739" s="244" t="s">
        <v>1054</v>
      </c>
    </row>
    <row r="740" s="1" customFormat="1" ht="16.5" customHeight="1">
      <c r="B740" s="37"/>
      <c r="C740" s="279" t="s">
        <v>1055</v>
      </c>
      <c r="D740" s="279" t="s">
        <v>365</v>
      </c>
      <c r="E740" s="280" t="s">
        <v>1056</v>
      </c>
      <c r="F740" s="281" t="s">
        <v>1057</v>
      </c>
      <c r="G740" s="282" t="s">
        <v>139</v>
      </c>
      <c r="H740" s="283">
        <v>207</v>
      </c>
      <c r="I740" s="284"/>
      <c r="J740" s="285">
        <f>ROUND(I740*H740,2)</f>
        <v>0</v>
      </c>
      <c r="K740" s="281" t="s">
        <v>1</v>
      </c>
      <c r="L740" s="286"/>
      <c r="M740" s="287" t="s">
        <v>1</v>
      </c>
      <c r="N740" s="288" t="s">
        <v>41</v>
      </c>
      <c r="O740" s="85"/>
      <c r="P740" s="242">
        <f>O740*H740</f>
        <v>0</v>
      </c>
      <c r="Q740" s="242">
        <v>0.0054999999999999997</v>
      </c>
      <c r="R740" s="242">
        <f>Q740*H740</f>
        <v>1.1384999999999999</v>
      </c>
      <c r="S740" s="242">
        <v>0</v>
      </c>
      <c r="T740" s="243">
        <f>S740*H740</f>
        <v>0</v>
      </c>
      <c r="AR740" s="244" t="s">
        <v>421</v>
      </c>
      <c r="AT740" s="244" t="s">
        <v>365</v>
      </c>
      <c r="AU740" s="244" t="s">
        <v>88</v>
      </c>
      <c r="AY740" s="16" t="s">
        <v>241</v>
      </c>
      <c r="BE740" s="245">
        <f>IF(N740="základná",J740,0)</f>
        <v>0</v>
      </c>
      <c r="BF740" s="245">
        <f>IF(N740="znížená",J740,0)</f>
        <v>0</v>
      </c>
      <c r="BG740" s="245">
        <f>IF(N740="zákl. prenesená",J740,0)</f>
        <v>0</v>
      </c>
      <c r="BH740" s="245">
        <f>IF(N740="zníž. prenesená",J740,0)</f>
        <v>0</v>
      </c>
      <c r="BI740" s="245">
        <f>IF(N740="nulová",J740,0)</f>
        <v>0</v>
      </c>
      <c r="BJ740" s="16" t="s">
        <v>88</v>
      </c>
      <c r="BK740" s="245">
        <f>ROUND(I740*H740,2)</f>
        <v>0</v>
      </c>
      <c r="BL740" s="16" t="s">
        <v>328</v>
      </c>
      <c r="BM740" s="244" t="s">
        <v>1058</v>
      </c>
    </row>
    <row r="741" s="12" customFormat="1">
      <c r="B741" s="246"/>
      <c r="C741" s="247"/>
      <c r="D741" s="248" t="s">
        <v>249</v>
      </c>
      <c r="E741" s="247"/>
      <c r="F741" s="250" t="s">
        <v>1059</v>
      </c>
      <c r="G741" s="247"/>
      <c r="H741" s="251">
        <v>207</v>
      </c>
      <c r="I741" s="252"/>
      <c r="J741" s="247"/>
      <c r="K741" s="247"/>
      <c r="L741" s="253"/>
      <c r="M741" s="254"/>
      <c r="N741" s="255"/>
      <c r="O741" s="255"/>
      <c r="P741" s="255"/>
      <c r="Q741" s="255"/>
      <c r="R741" s="255"/>
      <c r="S741" s="255"/>
      <c r="T741" s="256"/>
      <c r="AT741" s="257" t="s">
        <v>249</v>
      </c>
      <c r="AU741" s="257" t="s">
        <v>88</v>
      </c>
      <c r="AV741" s="12" t="s">
        <v>88</v>
      </c>
      <c r="AW741" s="12" t="s">
        <v>4</v>
      </c>
      <c r="AX741" s="12" t="s">
        <v>82</v>
      </c>
      <c r="AY741" s="257" t="s">
        <v>241</v>
      </c>
    </row>
    <row r="742" s="1" customFormat="1" ht="24" customHeight="1">
      <c r="B742" s="37"/>
      <c r="C742" s="233" t="s">
        <v>1060</v>
      </c>
      <c r="D742" s="233" t="s">
        <v>243</v>
      </c>
      <c r="E742" s="234" t="s">
        <v>1061</v>
      </c>
      <c r="F742" s="235" t="s">
        <v>1062</v>
      </c>
      <c r="G742" s="236" t="s">
        <v>139</v>
      </c>
      <c r="H742" s="237">
        <v>180</v>
      </c>
      <c r="I742" s="238"/>
      <c r="J742" s="239">
        <f>ROUND(I742*H742,2)</f>
        <v>0</v>
      </c>
      <c r="K742" s="235" t="s">
        <v>246</v>
      </c>
      <c r="L742" s="42"/>
      <c r="M742" s="240" t="s">
        <v>1</v>
      </c>
      <c r="N742" s="241" t="s">
        <v>41</v>
      </c>
      <c r="O742" s="85"/>
      <c r="P742" s="242">
        <f>O742*H742</f>
        <v>0</v>
      </c>
      <c r="Q742" s="242">
        <v>0</v>
      </c>
      <c r="R742" s="242">
        <f>Q742*H742</f>
        <v>0</v>
      </c>
      <c r="S742" s="242">
        <v>0</v>
      </c>
      <c r="T742" s="243">
        <f>S742*H742</f>
        <v>0</v>
      </c>
      <c r="AR742" s="244" t="s">
        <v>328</v>
      </c>
      <c r="AT742" s="244" t="s">
        <v>243</v>
      </c>
      <c r="AU742" s="244" t="s">
        <v>88</v>
      </c>
      <c r="AY742" s="16" t="s">
        <v>241</v>
      </c>
      <c r="BE742" s="245">
        <f>IF(N742="základná",J742,0)</f>
        <v>0</v>
      </c>
      <c r="BF742" s="245">
        <f>IF(N742="znížená",J742,0)</f>
        <v>0</v>
      </c>
      <c r="BG742" s="245">
        <f>IF(N742="zákl. prenesená",J742,0)</f>
        <v>0</v>
      </c>
      <c r="BH742" s="245">
        <f>IF(N742="zníž. prenesená",J742,0)</f>
        <v>0</v>
      </c>
      <c r="BI742" s="245">
        <f>IF(N742="nulová",J742,0)</f>
        <v>0</v>
      </c>
      <c r="BJ742" s="16" t="s">
        <v>88</v>
      </c>
      <c r="BK742" s="245">
        <f>ROUND(I742*H742,2)</f>
        <v>0</v>
      </c>
      <c r="BL742" s="16" t="s">
        <v>328</v>
      </c>
      <c r="BM742" s="244" t="s">
        <v>1063</v>
      </c>
    </row>
    <row r="743" s="1" customFormat="1" ht="16.5" customHeight="1">
      <c r="B743" s="37"/>
      <c r="C743" s="279" t="s">
        <v>1064</v>
      </c>
      <c r="D743" s="279" t="s">
        <v>365</v>
      </c>
      <c r="E743" s="280" t="s">
        <v>997</v>
      </c>
      <c r="F743" s="281" t="s">
        <v>998</v>
      </c>
      <c r="G743" s="282" t="s">
        <v>999</v>
      </c>
      <c r="H743" s="283">
        <v>45</v>
      </c>
      <c r="I743" s="284"/>
      <c r="J743" s="285">
        <f>ROUND(I743*H743,2)</f>
        <v>0</v>
      </c>
      <c r="K743" s="281" t="s">
        <v>1</v>
      </c>
      <c r="L743" s="286"/>
      <c r="M743" s="287" t="s">
        <v>1</v>
      </c>
      <c r="N743" s="288" t="s">
        <v>41</v>
      </c>
      <c r="O743" s="85"/>
      <c r="P743" s="242">
        <f>O743*H743</f>
        <v>0</v>
      </c>
      <c r="Q743" s="242">
        <v>0.001</v>
      </c>
      <c r="R743" s="242">
        <f>Q743*H743</f>
        <v>0.044999999999999998</v>
      </c>
      <c r="S743" s="242">
        <v>0</v>
      </c>
      <c r="T743" s="243">
        <f>S743*H743</f>
        <v>0</v>
      </c>
      <c r="AR743" s="244" t="s">
        <v>421</v>
      </c>
      <c r="AT743" s="244" t="s">
        <v>365</v>
      </c>
      <c r="AU743" s="244" t="s">
        <v>88</v>
      </c>
      <c r="AY743" s="16" t="s">
        <v>241</v>
      </c>
      <c r="BE743" s="245">
        <f>IF(N743="základná",J743,0)</f>
        <v>0</v>
      </c>
      <c r="BF743" s="245">
        <f>IF(N743="znížená",J743,0)</f>
        <v>0</v>
      </c>
      <c r="BG743" s="245">
        <f>IF(N743="zákl. prenesená",J743,0)</f>
        <v>0</v>
      </c>
      <c r="BH743" s="245">
        <f>IF(N743="zníž. prenesená",J743,0)</f>
        <v>0</v>
      </c>
      <c r="BI743" s="245">
        <f>IF(N743="nulová",J743,0)</f>
        <v>0</v>
      </c>
      <c r="BJ743" s="16" t="s">
        <v>88</v>
      </c>
      <c r="BK743" s="245">
        <f>ROUND(I743*H743,2)</f>
        <v>0</v>
      </c>
      <c r="BL743" s="16" t="s">
        <v>328</v>
      </c>
      <c r="BM743" s="244" t="s">
        <v>1065</v>
      </c>
    </row>
    <row r="744" s="12" customFormat="1">
      <c r="B744" s="246"/>
      <c r="C744" s="247"/>
      <c r="D744" s="248" t="s">
        <v>249</v>
      </c>
      <c r="E744" s="247"/>
      <c r="F744" s="250" t="s">
        <v>1066</v>
      </c>
      <c r="G744" s="247"/>
      <c r="H744" s="251">
        <v>45</v>
      </c>
      <c r="I744" s="252"/>
      <c r="J744" s="247"/>
      <c r="K744" s="247"/>
      <c r="L744" s="253"/>
      <c r="M744" s="254"/>
      <c r="N744" s="255"/>
      <c r="O744" s="255"/>
      <c r="P744" s="255"/>
      <c r="Q744" s="255"/>
      <c r="R744" s="255"/>
      <c r="S744" s="255"/>
      <c r="T744" s="256"/>
      <c r="AT744" s="257" t="s">
        <v>249</v>
      </c>
      <c r="AU744" s="257" t="s">
        <v>88</v>
      </c>
      <c r="AV744" s="12" t="s">
        <v>88</v>
      </c>
      <c r="AW744" s="12" t="s">
        <v>4</v>
      </c>
      <c r="AX744" s="12" t="s">
        <v>82</v>
      </c>
      <c r="AY744" s="257" t="s">
        <v>241</v>
      </c>
    </row>
    <row r="745" s="1" customFormat="1" ht="24" customHeight="1">
      <c r="B745" s="37"/>
      <c r="C745" s="233" t="s">
        <v>1067</v>
      </c>
      <c r="D745" s="233" t="s">
        <v>243</v>
      </c>
      <c r="E745" s="234" t="s">
        <v>1068</v>
      </c>
      <c r="F745" s="235" t="s">
        <v>1069</v>
      </c>
      <c r="G745" s="236" t="s">
        <v>139</v>
      </c>
      <c r="H745" s="237">
        <v>180</v>
      </c>
      <c r="I745" s="238"/>
      <c r="J745" s="239">
        <f>ROUND(I745*H745,2)</f>
        <v>0</v>
      </c>
      <c r="K745" s="235" t="s">
        <v>246</v>
      </c>
      <c r="L745" s="42"/>
      <c r="M745" s="240" t="s">
        <v>1</v>
      </c>
      <c r="N745" s="241" t="s">
        <v>41</v>
      </c>
      <c r="O745" s="85"/>
      <c r="P745" s="242">
        <f>O745*H745</f>
        <v>0</v>
      </c>
      <c r="Q745" s="242">
        <v>0</v>
      </c>
      <c r="R745" s="242">
        <f>Q745*H745</f>
        <v>0</v>
      </c>
      <c r="S745" s="242">
        <v>0</v>
      </c>
      <c r="T745" s="243">
        <f>S745*H745</f>
        <v>0</v>
      </c>
      <c r="AR745" s="244" t="s">
        <v>328</v>
      </c>
      <c r="AT745" s="244" t="s">
        <v>243</v>
      </c>
      <c r="AU745" s="244" t="s">
        <v>88</v>
      </c>
      <c r="AY745" s="16" t="s">
        <v>241</v>
      </c>
      <c r="BE745" s="245">
        <f>IF(N745="základná",J745,0)</f>
        <v>0</v>
      </c>
      <c r="BF745" s="245">
        <f>IF(N745="znížená",J745,0)</f>
        <v>0</v>
      </c>
      <c r="BG745" s="245">
        <f>IF(N745="zákl. prenesená",J745,0)</f>
        <v>0</v>
      </c>
      <c r="BH745" s="245">
        <f>IF(N745="zníž. prenesená",J745,0)</f>
        <v>0</v>
      </c>
      <c r="BI745" s="245">
        <f>IF(N745="nulová",J745,0)</f>
        <v>0</v>
      </c>
      <c r="BJ745" s="16" t="s">
        <v>88</v>
      </c>
      <c r="BK745" s="245">
        <f>ROUND(I745*H745,2)</f>
        <v>0</v>
      </c>
      <c r="BL745" s="16" t="s">
        <v>328</v>
      </c>
      <c r="BM745" s="244" t="s">
        <v>1070</v>
      </c>
    </row>
    <row r="746" s="1" customFormat="1" ht="16.5" customHeight="1">
      <c r="B746" s="37"/>
      <c r="C746" s="279" t="s">
        <v>1071</v>
      </c>
      <c r="D746" s="279" t="s">
        <v>365</v>
      </c>
      <c r="E746" s="280" t="s">
        <v>1072</v>
      </c>
      <c r="F746" s="281" t="s">
        <v>1073</v>
      </c>
      <c r="G746" s="282" t="s">
        <v>139</v>
      </c>
      <c r="H746" s="283">
        <v>207</v>
      </c>
      <c r="I746" s="284"/>
      <c r="J746" s="285">
        <f>ROUND(I746*H746,2)</f>
        <v>0</v>
      </c>
      <c r="K746" s="281" t="s">
        <v>1</v>
      </c>
      <c r="L746" s="286"/>
      <c r="M746" s="287" t="s">
        <v>1</v>
      </c>
      <c r="N746" s="288" t="s">
        <v>41</v>
      </c>
      <c r="O746" s="85"/>
      <c r="P746" s="242">
        <f>O746*H746</f>
        <v>0</v>
      </c>
      <c r="Q746" s="242">
        <v>0.00050000000000000001</v>
      </c>
      <c r="R746" s="242">
        <f>Q746*H746</f>
        <v>0.10350000000000001</v>
      </c>
      <c r="S746" s="242">
        <v>0</v>
      </c>
      <c r="T746" s="243">
        <f>S746*H746</f>
        <v>0</v>
      </c>
      <c r="AR746" s="244" t="s">
        <v>421</v>
      </c>
      <c r="AT746" s="244" t="s">
        <v>365</v>
      </c>
      <c r="AU746" s="244" t="s">
        <v>88</v>
      </c>
      <c r="AY746" s="16" t="s">
        <v>241</v>
      </c>
      <c r="BE746" s="245">
        <f>IF(N746="základná",J746,0)</f>
        <v>0</v>
      </c>
      <c r="BF746" s="245">
        <f>IF(N746="znížená",J746,0)</f>
        <v>0</v>
      </c>
      <c r="BG746" s="245">
        <f>IF(N746="zákl. prenesená",J746,0)</f>
        <v>0</v>
      </c>
      <c r="BH746" s="245">
        <f>IF(N746="zníž. prenesená",J746,0)</f>
        <v>0</v>
      </c>
      <c r="BI746" s="245">
        <f>IF(N746="nulová",J746,0)</f>
        <v>0</v>
      </c>
      <c r="BJ746" s="16" t="s">
        <v>88</v>
      </c>
      <c r="BK746" s="245">
        <f>ROUND(I746*H746,2)</f>
        <v>0</v>
      </c>
      <c r="BL746" s="16" t="s">
        <v>328</v>
      </c>
      <c r="BM746" s="244" t="s">
        <v>1074</v>
      </c>
    </row>
    <row r="747" s="12" customFormat="1">
      <c r="B747" s="246"/>
      <c r="C747" s="247"/>
      <c r="D747" s="248" t="s">
        <v>249</v>
      </c>
      <c r="E747" s="247"/>
      <c r="F747" s="250" t="s">
        <v>1059</v>
      </c>
      <c r="G747" s="247"/>
      <c r="H747" s="251">
        <v>207</v>
      </c>
      <c r="I747" s="252"/>
      <c r="J747" s="247"/>
      <c r="K747" s="247"/>
      <c r="L747" s="253"/>
      <c r="M747" s="254"/>
      <c r="N747" s="255"/>
      <c r="O747" s="255"/>
      <c r="P747" s="255"/>
      <c r="Q747" s="255"/>
      <c r="R747" s="255"/>
      <c r="S747" s="255"/>
      <c r="T747" s="256"/>
      <c r="AT747" s="257" t="s">
        <v>249</v>
      </c>
      <c r="AU747" s="257" t="s">
        <v>88</v>
      </c>
      <c r="AV747" s="12" t="s">
        <v>88</v>
      </c>
      <c r="AW747" s="12" t="s">
        <v>4</v>
      </c>
      <c r="AX747" s="12" t="s">
        <v>82</v>
      </c>
      <c r="AY747" s="257" t="s">
        <v>241</v>
      </c>
    </row>
    <row r="748" s="1" customFormat="1" ht="36" customHeight="1">
      <c r="B748" s="37"/>
      <c r="C748" s="233" t="s">
        <v>1075</v>
      </c>
      <c r="D748" s="233" t="s">
        <v>243</v>
      </c>
      <c r="E748" s="234" t="s">
        <v>1076</v>
      </c>
      <c r="F748" s="235" t="s">
        <v>1077</v>
      </c>
      <c r="G748" s="236" t="s">
        <v>139</v>
      </c>
      <c r="H748" s="237">
        <v>180</v>
      </c>
      <c r="I748" s="238"/>
      <c r="J748" s="239">
        <f>ROUND(I748*H748,2)</f>
        <v>0</v>
      </c>
      <c r="K748" s="235" t="s">
        <v>246</v>
      </c>
      <c r="L748" s="42"/>
      <c r="M748" s="240" t="s">
        <v>1</v>
      </c>
      <c r="N748" s="241" t="s">
        <v>41</v>
      </c>
      <c r="O748" s="85"/>
      <c r="P748" s="242">
        <f>O748*H748</f>
        <v>0</v>
      </c>
      <c r="Q748" s="242">
        <v>0</v>
      </c>
      <c r="R748" s="242">
        <f>Q748*H748</f>
        <v>0</v>
      </c>
      <c r="S748" s="242">
        <v>0</v>
      </c>
      <c r="T748" s="243">
        <f>S748*H748</f>
        <v>0</v>
      </c>
      <c r="AR748" s="244" t="s">
        <v>328</v>
      </c>
      <c r="AT748" s="244" t="s">
        <v>243</v>
      </c>
      <c r="AU748" s="244" t="s">
        <v>88</v>
      </c>
      <c r="AY748" s="16" t="s">
        <v>241</v>
      </c>
      <c r="BE748" s="245">
        <f>IF(N748="základná",J748,0)</f>
        <v>0</v>
      </c>
      <c r="BF748" s="245">
        <f>IF(N748="znížená",J748,0)</f>
        <v>0</v>
      </c>
      <c r="BG748" s="245">
        <f>IF(N748="zákl. prenesená",J748,0)</f>
        <v>0</v>
      </c>
      <c r="BH748" s="245">
        <f>IF(N748="zníž. prenesená",J748,0)</f>
        <v>0</v>
      </c>
      <c r="BI748" s="245">
        <f>IF(N748="nulová",J748,0)</f>
        <v>0</v>
      </c>
      <c r="BJ748" s="16" t="s">
        <v>88</v>
      </c>
      <c r="BK748" s="245">
        <f>ROUND(I748*H748,2)</f>
        <v>0</v>
      </c>
      <c r="BL748" s="16" t="s">
        <v>328</v>
      </c>
      <c r="BM748" s="244" t="s">
        <v>1078</v>
      </c>
    </row>
    <row r="749" s="1" customFormat="1" ht="24" customHeight="1">
      <c r="B749" s="37"/>
      <c r="C749" s="279" t="s">
        <v>1079</v>
      </c>
      <c r="D749" s="279" t="s">
        <v>365</v>
      </c>
      <c r="E749" s="280" t="s">
        <v>1080</v>
      </c>
      <c r="F749" s="281" t="s">
        <v>1081</v>
      </c>
      <c r="G749" s="282" t="s">
        <v>1082</v>
      </c>
      <c r="H749" s="283">
        <v>1.4990000000000001</v>
      </c>
      <c r="I749" s="284"/>
      <c r="J749" s="285">
        <f>ROUND(I749*H749,2)</f>
        <v>0</v>
      </c>
      <c r="K749" s="281" t="s">
        <v>246</v>
      </c>
      <c r="L749" s="286"/>
      <c r="M749" s="287" t="s">
        <v>1</v>
      </c>
      <c r="N749" s="288" t="s">
        <v>41</v>
      </c>
      <c r="O749" s="85"/>
      <c r="P749" s="242">
        <f>O749*H749</f>
        <v>0</v>
      </c>
      <c r="Q749" s="242">
        <v>0.001</v>
      </c>
      <c r="R749" s="242">
        <f>Q749*H749</f>
        <v>0.0014990000000000001</v>
      </c>
      <c r="S749" s="242">
        <v>0</v>
      </c>
      <c r="T749" s="243">
        <f>S749*H749</f>
        <v>0</v>
      </c>
      <c r="AR749" s="244" t="s">
        <v>421</v>
      </c>
      <c r="AT749" s="244" t="s">
        <v>365</v>
      </c>
      <c r="AU749" s="244" t="s">
        <v>88</v>
      </c>
      <c r="AY749" s="16" t="s">
        <v>241</v>
      </c>
      <c r="BE749" s="245">
        <f>IF(N749="základná",J749,0)</f>
        <v>0</v>
      </c>
      <c r="BF749" s="245">
        <f>IF(N749="znížená",J749,0)</f>
        <v>0</v>
      </c>
      <c r="BG749" s="245">
        <f>IF(N749="zákl. prenesená",J749,0)</f>
        <v>0</v>
      </c>
      <c r="BH749" s="245">
        <f>IF(N749="zníž. prenesená",J749,0)</f>
        <v>0</v>
      </c>
      <c r="BI749" s="245">
        <f>IF(N749="nulová",J749,0)</f>
        <v>0</v>
      </c>
      <c r="BJ749" s="16" t="s">
        <v>88</v>
      </c>
      <c r="BK749" s="245">
        <f>ROUND(I749*H749,2)</f>
        <v>0</v>
      </c>
      <c r="BL749" s="16" t="s">
        <v>328</v>
      </c>
      <c r="BM749" s="244" t="s">
        <v>1083</v>
      </c>
    </row>
    <row r="750" s="1" customFormat="1" ht="36" customHeight="1">
      <c r="B750" s="37"/>
      <c r="C750" s="279" t="s">
        <v>1084</v>
      </c>
      <c r="D750" s="279" t="s">
        <v>365</v>
      </c>
      <c r="E750" s="280" t="s">
        <v>1085</v>
      </c>
      <c r="F750" s="281" t="s">
        <v>1086</v>
      </c>
      <c r="G750" s="282" t="s">
        <v>139</v>
      </c>
      <c r="H750" s="283">
        <v>207</v>
      </c>
      <c r="I750" s="284"/>
      <c r="J750" s="285">
        <f>ROUND(I750*H750,2)</f>
        <v>0</v>
      </c>
      <c r="K750" s="281" t="s">
        <v>246</v>
      </c>
      <c r="L750" s="286"/>
      <c r="M750" s="287" t="s">
        <v>1</v>
      </c>
      <c r="N750" s="288" t="s">
        <v>41</v>
      </c>
      <c r="O750" s="85"/>
      <c r="P750" s="242">
        <f>O750*H750</f>
        <v>0</v>
      </c>
      <c r="Q750" s="242">
        <v>0.0019</v>
      </c>
      <c r="R750" s="242">
        <f>Q750*H750</f>
        <v>0.39329999999999998</v>
      </c>
      <c r="S750" s="242">
        <v>0</v>
      </c>
      <c r="T750" s="243">
        <f>S750*H750</f>
        <v>0</v>
      </c>
      <c r="AR750" s="244" t="s">
        <v>421</v>
      </c>
      <c r="AT750" s="244" t="s">
        <v>365</v>
      </c>
      <c r="AU750" s="244" t="s">
        <v>88</v>
      </c>
      <c r="AY750" s="16" t="s">
        <v>241</v>
      </c>
      <c r="BE750" s="245">
        <f>IF(N750="základná",J750,0)</f>
        <v>0</v>
      </c>
      <c r="BF750" s="245">
        <f>IF(N750="znížená",J750,0)</f>
        <v>0</v>
      </c>
      <c r="BG750" s="245">
        <f>IF(N750="zákl. prenesená",J750,0)</f>
        <v>0</v>
      </c>
      <c r="BH750" s="245">
        <f>IF(N750="zníž. prenesená",J750,0)</f>
        <v>0</v>
      </c>
      <c r="BI750" s="245">
        <f>IF(N750="nulová",J750,0)</f>
        <v>0</v>
      </c>
      <c r="BJ750" s="16" t="s">
        <v>88</v>
      </c>
      <c r="BK750" s="245">
        <f>ROUND(I750*H750,2)</f>
        <v>0</v>
      </c>
      <c r="BL750" s="16" t="s">
        <v>328</v>
      </c>
      <c r="BM750" s="244" t="s">
        <v>1087</v>
      </c>
    </row>
    <row r="751" s="1" customFormat="1" ht="24" customHeight="1">
      <c r="B751" s="37"/>
      <c r="C751" s="233" t="s">
        <v>1088</v>
      </c>
      <c r="D751" s="233" t="s">
        <v>243</v>
      </c>
      <c r="E751" s="234" t="s">
        <v>1089</v>
      </c>
      <c r="F751" s="235" t="s">
        <v>1090</v>
      </c>
      <c r="G751" s="236" t="s">
        <v>325</v>
      </c>
      <c r="H751" s="237">
        <v>1.6819999999999999</v>
      </c>
      <c r="I751" s="238"/>
      <c r="J751" s="239">
        <f>ROUND(I751*H751,2)</f>
        <v>0</v>
      </c>
      <c r="K751" s="235" t="s">
        <v>246</v>
      </c>
      <c r="L751" s="42"/>
      <c r="M751" s="240" t="s">
        <v>1</v>
      </c>
      <c r="N751" s="241" t="s">
        <v>41</v>
      </c>
      <c r="O751" s="85"/>
      <c r="P751" s="242">
        <f>O751*H751</f>
        <v>0</v>
      </c>
      <c r="Q751" s="242">
        <v>0</v>
      </c>
      <c r="R751" s="242">
        <f>Q751*H751</f>
        <v>0</v>
      </c>
      <c r="S751" s="242">
        <v>0</v>
      </c>
      <c r="T751" s="243">
        <f>S751*H751</f>
        <v>0</v>
      </c>
      <c r="AR751" s="244" t="s">
        <v>328</v>
      </c>
      <c r="AT751" s="244" t="s">
        <v>243</v>
      </c>
      <c r="AU751" s="244" t="s">
        <v>88</v>
      </c>
      <c r="AY751" s="16" t="s">
        <v>241</v>
      </c>
      <c r="BE751" s="245">
        <f>IF(N751="základná",J751,0)</f>
        <v>0</v>
      </c>
      <c r="BF751" s="245">
        <f>IF(N751="znížená",J751,0)</f>
        <v>0</v>
      </c>
      <c r="BG751" s="245">
        <f>IF(N751="zákl. prenesená",J751,0)</f>
        <v>0</v>
      </c>
      <c r="BH751" s="245">
        <f>IF(N751="zníž. prenesená",J751,0)</f>
        <v>0</v>
      </c>
      <c r="BI751" s="245">
        <f>IF(N751="nulová",J751,0)</f>
        <v>0</v>
      </c>
      <c r="BJ751" s="16" t="s">
        <v>88</v>
      </c>
      <c r="BK751" s="245">
        <f>ROUND(I751*H751,2)</f>
        <v>0</v>
      </c>
      <c r="BL751" s="16" t="s">
        <v>328</v>
      </c>
      <c r="BM751" s="244" t="s">
        <v>1091</v>
      </c>
    </row>
    <row r="752" s="11" customFormat="1" ht="22.8" customHeight="1">
      <c r="B752" s="217"/>
      <c r="C752" s="218"/>
      <c r="D752" s="219" t="s">
        <v>74</v>
      </c>
      <c r="E752" s="231" t="s">
        <v>1092</v>
      </c>
      <c r="F752" s="231" t="s">
        <v>1093</v>
      </c>
      <c r="G752" s="218"/>
      <c r="H752" s="218"/>
      <c r="I752" s="221"/>
      <c r="J752" s="232">
        <f>BK752</f>
        <v>0</v>
      </c>
      <c r="K752" s="218"/>
      <c r="L752" s="223"/>
      <c r="M752" s="224"/>
      <c r="N752" s="225"/>
      <c r="O752" s="225"/>
      <c r="P752" s="226">
        <f>SUM(P753:P788)</f>
        <v>0</v>
      </c>
      <c r="Q752" s="225"/>
      <c r="R752" s="226">
        <f>SUM(R753:R788)</f>
        <v>9.1922376999999997</v>
      </c>
      <c r="S752" s="225"/>
      <c r="T752" s="227">
        <f>SUM(T753:T788)</f>
        <v>0</v>
      </c>
      <c r="AR752" s="228" t="s">
        <v>88</v>
      </c>
      <c r="AT752" s="229" t="s">
        <v>74</v>
      </c>
      <c r="AU752" s="229" t="s">
        <v>82</v>
      </c>
      <c r="AY752" s="228" t="s">
        <v>241</v>
      </c>
      <c r="BK752" s="230">
        <f>SUM(BK753:BK788)</f>
        <v>0</v>
      </c>
    </row>
    <row r="753" s="1" customFormat="1" ht="24" customHeight="1">
      <c r="B753" s="37"/>
      <c r="C753" s="233" t="s">
        <v>1094</v>
      </c>
      <c r="D753" s="233" t="s">
        <v>243</v>
      </c>
      <c r="E753" s="234" t="s">
        <v>1095</v>
      </c>
      <c r="F753" s="235" t="s">
        <v>1096</v>
      </c>
      <c r="G753" s="236" t="s">
        <v>139</v>
      </c>
      <c r="H753" s="237">
        <v>164.06700000000001</v>
      </c>
      <c r="I753" s="238"/>
      <c r="J753" s="239">
        <f>ROUND(I753*H753,2)</f>
        <v>0</v>
      </c>
      <c r="K753" s="235" t="s">
        <v>246</v>
      </c>
      <c r="L753" s="42"/>
      <c r="M753" s="240" t="s">
        <v>1</v>
      </c>
      <c r="N753" s="241" t="s">
        <v>41</v>
      </c>
      <c r="O753" s="85"/>
      <c r="P753" s="242">
        <f>O753*H753</f>
        <v>0</v>
      </c>
      <c r="Q753" s="242">
        <v>0</v>
      </c>
      <c r="R753" s="242">
        <f>Q753*H753</f>
        <v>0</v>
      </c>
      <c r="S753" s="242">
        <v>0</v>
      </c>
      <c r="T753" s="243">
        <f>S753*H753</f>
        <v>0</v>
      </c>
      <c r="AR753" s="244" t="s">
        <v>328</v>
      </c>
      <c r="AT753" s="244" t="s">
        <v>243</v>
      </c>
      <c r="AU753" s="244" t="s">
        <v>88</v>
      </c>
      <c r="AY753" s="16" t="s">
        <v>241</v>
      </c>
      <c r="BE753" s="245">
        <f>IF(N753="základná",J753,0)</f>
        <v>0</v>
      </c>
      <c r="BF753" s="245">
        <f>IF(N753="znížená",J753,0)</f>
        <v>0</v>
      </c>
      <c r="BG753" s="245">
        <f>IF(N753="zákl. prenesená",J753,0)</f>
        <v>0</v>
      </c>
      <c r="BH753" s="245">
        <f>IF(N753="zníž. prenesená",J753,0)</f>
        <v>0</v>
      </c>
      <c r="BI753" s="245">
        <f>IF(N753="nulová",J753,0)</f>
        <v>0</v>
      </c>
      <c r="BJ753" s="16" t="s">
        <v>88</v>
      </c>
      <c r="BK753" s="245">
        <f>ROUND(I753*H753,2)</f>
        <v>0</v>
      </c>
      <c r="BL753" s="16" t="s">
        <v>328</v>
      </c>
      <c r="BM753" s="244" t="s">
        <v>1097</v>
      </c>
    </row>
    <row r="754" s="12" customFormat="1">
      <c r="B754" s="246"/>
      <c r="C754" s="247"/>
      <c r="D754" s="248" t="s">
        <v>249</v>
      </c>
      <c r="E754" s="249" t="s">
        <v>1</v>
      </c>
      <c r="F754" s="250" t="s">
        <v>1098</v>
      </c>
      <c r="G754" s="247"/>
      <c r="H754" s="251">
        <v>160.27600000000001</v>
      </c>
      <c r="I754" s="252"/>
      <c r="J754" s="247"/>
      <c r="K754" s="247"/>
      <c r="L754" s="253"/>
      <c r="M754" s="254"/>
      <c r="N754" s="255"/>
      <c r="O754" s="255"/>
      <c r="P754" s="255"/>
      <c r="Q754" s="255"/>
      <c r="R754" s="255"/>
      <c r="S754" s="255"/>
      <c r="T754" s="256"/>
      <c r="AT754" s="257" t="s">
        <v>249</v>
      </c>
      <c r="AU754" s="257" t="s">
        <v>88</v>
      </c>
      <c r="AV754" s="12" t="s">
        <v>88</v>
      </c>
      <c r="AW754" s="12" t="s">
        <v>31</v>
      </c>
      <c r="AX754" s="12" t="s">
        <v>75</v>
      </c>
      <c r="AY754" s="257" t="s">
        <v>241</v>
      </c>
    </row>
    <row r="755" s="12" customFormat="1">
      <c r="B755" s="246"/>
      <c r="C755" s="247"/>
      <c r="D755" s="248" t="s">
        <v>249</v>
      </c>
      <c r="E755" s="249" t="s">
        <v>1</v>
      </c>
      <c r="F755" s="250" t="s">
        <v>716</v>
      </c>
      <c r="G755" s="247"/>
      <c r="H755" s="251">
        <v>3.7909999999999999</v>
      </c>
      <c r="I755" s="252"/>
      <c r="J755" s="247"/>
      <c r="K755" s="247"/>
      <c r="L755" s="253"/>
      <c r="M755" s="254"/>
      <c r="N755" s="255"/>
      <c r="O755" s="255"/>
      <c r="P755" s="255"/>
      <c r="Q755" s="255"/>
      <c r="R755" s="255"/>
      <c r="S755" s="255"/>
      <c r="T755" s="256"/>
      <c r="AT755" s="257" t="s">
        <v>249</v>
      </c>
      <c r="AU755" s="257" t="s">
        <v>88</v>
      </c>
      <c r="AV755" s="12" t="s">
        <v>88</v>
      </c>
      <c r="AW755" s="12" t="s">
        <v>31</v>
      </c>
      <c r="AX755" s="12" t="s">
        <v>75</v>
      </c>
      <c r="AY755" s="257" t="s">
        <v>241</v>
      </c>
    </row>
    <row r="756" s="13" customFormat="1">
      <c r="B756" s="258"/>
      <c r="C756" s="259"/>
      <c r="D756" s="248" t="s">
        <v>249</v>
      </c>
      <c r="E756" s="260" t="s">
        <v>1</v>
      </c>
      <c r="F756" s="261" t="s">
        <v>251</v>
      </c>
      <c r="G756" s="259"/>
      <c r="H756" s="262">
        <v>164.06700000000001</v>
      </c>
      <c r="I756" s="263"/>
      <c r="J756" s="259"/>
      <c r="K756" s="259"/>
      <c r="L756" s="264"/>
      <c r="M756" s="265"/>
      <c r="N756" s="266"/>
      <c r="O756" s="266"/>
      <c r="P756" s="266"/>
      <c r="Q756" s="266"/>
      <c r="R756" s="266"/>
      <c r="S756" s="266"/>
      <c r="T756" s="267"/>
      <c r="AT756" s="268" t="s">
        <v>249</v>
      </c>
      <c r="AU756" s="268" t="s">
        <v>88</v>
      </c>
      <c r="AV756" s="13" t="s">
        <v>247</v>
      </c>
      <c r="AW756" s="13" t="s">
        <v>31</v>
      </c>
      <c r="AX756" s="13" t="s">
        <v>82</v>
      </c>
      <c r="AY756" s="268" t="s">
        <v>241</v>
      </c>
    </row>
    <row r="757" s="1" customFormat="1" ht="24" customHeight="1">
      <c r="B757" s="37"/>
      <c r="C757" s="279" t="s">
        <v>1099</v>
      </c>
      <c r="D757" s="279" t="s">
        <v>365</v>
      </c>
      <c r="E757" s="280" t="s">
        <v>1100</v>
      </c>
      <c r="F757" s="281" t="s">
        <v>1101</v>
      </c>
      <c r="G757" s="282" t="s">
        <v>139</v>
      </c>
      <c r="H757" s="283">
        <v>163.482</v>
      </c>
      <c r="I757" s="284"/>
      <c r="J757" s="285">
        <f>ROUND(I757*H757,2)</f>
        <v>0</v>
      </c>
      <c r="K757" s="281" t="s">
        <v>246</v>
      </c>
      <c r="L757" s="286"/>
      <c r="M757" s="287" t="s">
        <v>1</v>
      </c>
      <c r="N757" s="288" t="s">
        <v>41</v>
      </c>
      <c r="O757" s="85"/>
      <c r="P757" s="242">
        <f>O757*H757</f>
        <v>0</v>
      </c>
      <c r="Q757" s="242">
        <v>0.0024499999999999999</v>
      </c>
      <c r="R757" s="242">
        <f>Q757*H757</f>
        <v>0.40053089999999997</v>
      </c>
      <c r="S757" s="242">
        <v>0</v>
      </c>
      <c r="T757" s="243">
        <f>S757*H757</f>
        <v>0</v>
      </c>
      <c r="AR757" s="244" t="s">
        <v>421</v>
      </c>
      <c r="AT757" s="244" t="s">
        <v>365</v>
      </c>
      <c r="AU757" s="244" t="s">
        <v>88</v>
      </c>
      <c r="AY757" s="16" t="s">
        <v>241</v>
      </c>
      <c r="BE757" s="245">
        <f>IF(N757="základná",J757,0)</f>
        <v>0</v>
      </c>
      <c r="BF757" s="245">
        <f>IF(N757="znížená",J757,0)</f>
        <v>0</v>
      </c>
      <c r="BG757" s="245">
        <f>IF(N757="zákl. prenesená",J757,0)</f>
        <v>0</v>
      </c>
      <c r="BH757" s="245">
        <f>IF(N757="zníž. prenesená",J757,0)</f>
        <v>0</v>
      </c>
      <c r="BI757" s="245">
        <f>IF(N757="nulová",J757,0)</f>
        <v>0</v>
      </c>
      <c r="BJ757" s="16" t="s">
        <v>88</v>
      </c>
      <c r="BK757" s="245">
        <f>ROUND(I757*H757,2)</f>
        <v>0</v>
      </c>
      <c r="BL757" s="16" t="s">
        <v>328</v>
      </c>
      <c r="BM757" s="244" t="s">
        <v>1102</v>
      </c>
    </row>
    <row r="758" s="12" customFormat="1">
      <c r="B758" s="246"/>
      <c r="C758" s="247"/>
      <c r="D758" s="248" t="s">
        <v>249</v>
      </c>
      <c r="E758" s="247"/>
      <c r="F758" s="250" t="s">
        <v>1103</v>
      </c>
      <c r="G758" s="247"/>
      <c r="H758" s="251">
        <v>163.482</v>
      </c>
      <c r="I758" s="252"/>
      <c r="J758" s="247"/>
      <c r="K758" s="247"/>
      <c r="L758" s="253"/>
      <c r="M758" s="254"/>
      <c r="N758" s="255"/>
      <c r="O758" s="255"/>
      <c r="P758" s="255"/>
      <c r="Q758" s="255"/>
      <c r="R758" s="255"/>
      <c r="S758" s="255"/>
      <c r="T758" s="256"/>
      <c r="AT758" s="257" t="s">
        <v>249</v>
      </c>
      <c r="AU758" s="257" t="s">
        <v>88</v>
      </c>
      <c r="AV758" s="12" t="s">
        <v>88</v>
      </c>
      <c r="AW758" s="12" t="s">
        <v>4</v>
      </c>
      <c r="AX758" s="12" t="s">
        <v>82</v>
      </c>
      <c r="AY758" s="257" t="s">
        <v>241</v>
      </c>
    </row>
    <row r="759" s="1" customFormat="1" ht="16.5" customHeight="1">
      <c r="B759" s="37"/>
      <c r="C759" s="279" t="s">
        <v>1104</v>
      </c>
      <c r="D759" s="279" t="s">
        <v>365</v>
      </c>
      <c r="E759" s="280" t="s">
        <v>1105</v>
      </c>
      <c r="F759" s="281" t="s">
        <v>1106</v>
      </c>
      <c r="G759" s="282" t="s">
        <v>139</v>
      </c>
      <c r="H759" s="283">
        <v>3.867</v>
      </c>
      <c r="I759" s="284"/>
      <c r="J759" s="285">
        <f>ROUND(I759*H759,2)</f>
        <v>0</v>
      </c>
      <c r="K759" s="281" t="s">
        <v>1</v>
      </c>
      <c r="L759" s="286"/>
      <c r="M759" s="287" t="s">
        <v>1</v>
      </c>
      <c r="N759" s="288" t="s">
        <v>41</v>
      </c>
      <c r="O759" s="85"/>
      <c r="P759" s="242">
        <f>O759*H759</f>
        <v>0</v>
      </c>
      <c r="Q759" s="242">
        <v>0</v>
      </c>
      <c r="R759" s="242">
        <f>Q759*H759</f>
        <v>0</v>
      </c>
      <c r="S759" s="242">
        <v>0</v>
      </c>
      <c r="T759" s="243">
        <f>S759*H759</f>
        <v>0</v>
      </c>
      <c r="AR759" s="244" t="s">
        <v>421</v>
      </c>
      <c r="AT759" s="244" t="s">
        <v>365</v>
      </c>
      <c r="AU759" s="244" t="s">
        <v>88</v>
      </c>
      <c r="AY759" s="16" t="s">
        <v>241</v>
      </c>
      <c r="BE759" s="245">
        <f>IF(N759="základná",J759,0)</f>
        <v>0</v>
      </c>
      <c r="BF759" s="245">
        <f>IF(N759="znížená",J759,0)</f>
        <v>0</v>
      </c>
      <c r="BG759" s="245">
        <f>IF(N759="zákl. prenesená",J759,0)</f>
        <v>0</v>
      </c>
      <c r="BH759" s="245">
        <f>IF(N759="zníž. prenesená",J759,0)</f>
        <v>0</v>
      </c>
      <c r="BI759" s="245">
        <f>IF(N759="nulová",J759,0)</f>
        <v>0</v>
      </c>
      <c r="BJ759" s="16" t="s">
        <v>88</v>
      </c>
      <c r="BK759" s="245">
        <f>ROUND(I759*H759,2)</f>
        <v>0</v>
      </c>
      <c r="BL759" s="16" t="s">
        <v>328</v>
      </c>
      <c r="BM759" s="244" t="s">
        <v>1107</v>
      </c>
    </row>
    <row r="760" s="12" customFormat="1">
      <c r="B760" s="246"/>
      <c r="C760" s="247"/>
      <c r="D760" s="248" t="s">
        <v>249</v>
      </c>
      <c r="E760" s="249" t="s">
        <v>1</v>
      </c>
      <c r="F760" s="250" t="s">
        <v>716</v>
      </c>
      <c r="G760" s="247"/>
      <c r="H760" s="251">
        <v>3.7909999999999999</v>
      </c>
      <c r="I760" s="252"/>
      <c r="J760" s="247"/>
      <c r="K760" s="247"/>
      <c r="L760" s="253"/>
      <c r="M760" s="254"/>
      <c r="N760" s="255"/>
      <c r="O760" s="255"/>
      <c r="P760" s="255"/>
      <c r="Q760" s="255"/>
      <c r="R760" s="255"/>
      <c r="S760" s="255"/>
      <c r="T760" s="256"/>
      <c r="AT760" s="257" t="s">
        <v>249</v>
      </c>
      <c r="AU760" s="257" t="s">
        <v>88</v>
      </c>
      <c r="AV760" s="12" t="s">
        <v>88</v>
      </c>
      <c r="AW760" s="12" t="s">
        <v>31</v>
      </c>
      <c r="AX760" s="12" t="s">
        <v>75</v>
      </c>
      <c r="AY760" s="257" t="s">
        <v>241</v>
      </c>
    </row>
    <row r="761" s="13" customFormat="1">
      <c r="B761" s="258"/>
      <c r="C761" s="259"/>
      <c r="D761" s="248" t="s">
        <v>249</v>
      </c>
      <c r="E761" s="260" t="s">
        <v>1</v>
      </c>
      <c r="F761" s="261" t="s">
        <v>251</v>
      </c>
      <c r="G761" s="259"/>
      <c r="H761" s="262">
        <v>3.7909999999999999</v>
      </c>
      <c r="I761" s="263"/>
      <c r="J761" s="259"/>
      <c r="K761" s="259"/>
      <c r="L761" s="264"/>
      <c r="M761" s="265"/>
      <c r="N761" s="266"/>
      <c r="O761" s="266"/>
      <c r="P761" s="266"/>
      <c r="Q761" s="266"/>
      <c r="R761" s="266"/>
      <c r="S761" s="266"/>
      <c r="T761" s="267"/>
      <c r="AT761" s="268" t="s">
        <v>249</v>
      </c>
      <c r="AU761" s="268" t="s">
        <v>88</v>
      </c>
      <c r="AV761" s="13" t="s">
        <v>247</v>
      </c>
      <c r="AW761" s="13" t="s">
        <v>31</v>
      </c>
      <c r="AX761" s="13" t="s">
        <v>82</v>
      </c>
      <c r="AY761" s="268" t="s">
        <v>241</v>
      </c>
    </row>
    <row r="762" s="12" customFormat="1">
      <c r="B762" s="246"/>
      <c r="C762" s="247"/>
      <c r="D762" s="248" t="s">
        <v>249</v>
      </c>
      <c r="E762" s="247"/>
      <c r="F762" s="250" t="s">
        <v>1108</v>
      </c>
      <c r="G762" s="247"/>
      <c r="H762" s="251">
        <v>3.867</v>
      </c>
      <c r="I762" s="252"/>
      <c r="J762" s="247"/>
      <c r="K762" s="247"/>
      <c r="L762" s="253"/>
      <c r="M762" s="254"/>
      <c r="N762" s="255"/>
      <c r="O762" s="255"/>
      <c r="P762" s="255"/>
      <c r="Q762" s="255"/>
      <c r="R762" s="255"/>
      <c r="S762" s="255"/>
      <c r="T762" s="256"/>
      <c r="AT762" s="257" t="s">
        <v>249</v>
      </c>
      <c r="AU762" s="257" t="s">
        <v>88</v>
      </c>
      <c r="AV762" s="12" t="s">
        <v>88</v>
      </c>
      <c r="AW762" s="12" t="s">
        <v>4</v>
      </c>
      <c r="AX762" s="12" t="s">
        <v>82</v>
      </c>
      <c r="AY762" s="257" t="s">
        <v>241</v>
      </c>
    </row>
    <row r="763" s="1" customFormat="1" ht="24" customHeight="1">
      <c r="B763" s="37"/>
      <c r="C763" s="233" t="s">
        <v>1109</v>
      </c>
      <c r="D763" s="233" t="s">
        <v>243</v>
      </c>
      <c r="E763" s="234" t="s">
        <v>1110</v>
      </c>
      <c r="F763" s="235" t="s">
        <v>1111</v>
      </c>
      <c r="G763" s="236" t="s">
        <v>139</v>
      </c>
      <c r="H763" s="237">
        <v>84.399000000000001</v>
      </c>
      <c r="I763" s="238"/>
      <c r="J763" s="239">
        <f>ROUND(I763*H763,2)</f>
        <v>0</v>
      </c>
      <c r="K763" s="235" t="s">
        <v>246</v>
      </c>
      <c r="L763" s="42"/>
      <c r="M763" s="240" t="s">
        <v>1</v>
      </c>
      <c r="N763" s="241" t="s">
        <v>41</v>
      </c>
      <c r="O763" s="85"/>
      <c r="P763" s="242">
        <f>O763*H763</f>
        <v>0</v>
      </c>
      <c r="Q763" s="242">
        <v>0.0050000000000000001</v>
      </c>
      <c r="R763" s="242">
        <f>Q763*H763</f>
        <v>0.42199500000000001</v>
      </c>
      <c r="S763" s="242">
        <v>0</v>
      </c>
      <c r="T763" s="243">
        <f>S763*H763</f>
        <v>0</v>
      </c>
      <c r="AR763" s="244" t="s">
        <v>328</v>
      </c>
      <c r="AT763" s="244" t="s">
        <v>243</v>
      </c>
      <c r="AU763" s="244" t="s">
        <v>88</v>
      </c>
      <c r="AY763" s="16" t="s">
        <v>241</v>
      </c>
      <c r="BE763" s="245">
        <f>IF(N763="základná",J763,0)</f>
        <v>0</v>
      </c>
      <c r="BF763" s="245">
        <f>IF(N763="znížená",J763,0)</f>
        <v>0</v>
      </c>
      <c r="BG763" s="245">
        <f>IF(N763="zákl. prenesená",J763,0)</f>
        <v>0</v>
      </c>
      <c r="BH763" s="245">
        <f>IF(N763="zníž. prenesená",J763,0)</f>
        <v>0</v>
      </c>
      <c r="BI763" s="245">
        <f>IF(N763="nulová",J763,0)</f>
        <v>0</v>
      </c>
      <c r="BJ763" s="16" t="s">
        <v>88</v>
      </c>
      <c r="BK763" s="245">
        <f>ROUND(I763*H763,2)</f>
        <v>0</v>
      </c>
      <c r="BL763" s="16" t="s">
        <v>328</v>
      </c>
      <c r="BM763" s="244" t="s">
        <v>1112</v>
      </c>
    </row>
    <row r="764" s="12" customFormat="1">
      <c r="B764" s="246"/>
      <c r="C764" s="247"/>
      <c r="D764" s="248" t="s">
        <v>249</v>
      </c>
      <c r="E764" s="249" t="s">
        <v>1</v>
      </c>
      <c r="F764" s="250" t="s">
        <v>1113</v>
      </c>
      <c r="G764" s="247"/>
      <c r="H764" s="251">
        <v>96.899000000000001</v>
      </c>
      <c r="I764" s="252"/>
      <c r="J764" s="247"/>
      <c r="K764" s="247"/>
      <c r="L764" s="253"/>
      <c r="M764" s="254"/>
      <c r="N764" s="255"/>
      <c r="O764" s="255"/>
      <c r="P764" s="255"/>
      <c r="Q764" s="255"/>
      <c r="R764" s="255"/>
      <c r="S764" s="255"/>
      <c r="T764" s="256"/>
      <c r="AT764" s="257" t="s">
        <v>249</v>
      </c>
      <c r="AU764" s="257" t="s">
        <v>88</v>
      </c>
      <c r="AV764" s="12" t="s">
        <v>88</v>
      </c>
      <c r="AW764" s="12" t="s">
        <v>31</v>
      </c>
      <c r="AX764" s="12" t="s">
        <v>75</v>
      </c>
      <c r="AY764" s="257" t="s">
        <v>241</v>
      </c>
    </row>
    <row r="765" s="12" customFormat="1">
      <c r="B765" s="246"/>
      <c r="C765" s="247"/>
      <c r="D765" s="248" t="s">
        <v>249</v>
      </c>
      <c r="E765" s="249" t="s">
        <v>1</v>
      </c>
      <c r="F765" s="250" t="s">
        <v>702</v>
      </c>
      <c r="G765" s="247"/>
      <c r="H765" s="251">
        <v>-25.079999999999998</v>
      </c>
      <c r="I765" s="252"/>
      <c r="J765" s="247"/>
      <c r="K765" s="247"/>
      <c r="L765" s="253"/>
      <c r="M765" s="254"/>
      <c r="N765" s="255"/>
      <c r="O765" s="255"/>
      <c r="P765" s="255"/>
      <c r="Q765" s="255"/>
      <c r="R765" s="255"/>
      <c r="S765" s="255"/>
      <c r="T765" s="256"/>
      <c r="AT765" s="257" t="s">
        <v>249</v>
      </c>
      <c r="AU765" s="257" t="s">
        <v>88</v>
      </c>
      <c r="AV765" s="12" t="s">
        <v>88</v>
      </c>
      <c r="AW765" s="12" t="s">
        <v>31</v>
      </c>
      <c r="AX765" s="12" t="s">
        <v>75</v>
      </c>
      <c r="AY765" s="257" t="s">
        <v>241</v>
      </c>
    </row>
    <row r="766" s="12" customFormat="1">
      <c r="B766" s="246"/>
      <c r="C766" s="247"/>
      <c r="D766" s="248" t="s">
        <v>249</v>
      </c>
      <c r="E766" s="249" t="s">
        <v>1</v>
      </c>
      <c r="F766" s="250" t="s">
        <v>703</v>
      </c>
      <c r="G766" s="247"/>
      <c r="H766" s="251">
        <v>-2.8050000000000002</v>
      </c>
      <c r="I766" s="252"/>
      <c r="J766" s="247"/>
      <c r="K766" s="247"/>
      <c r="L766" s="253"/>
      <c r="M766" s="254"/>
      <c r="N766" s="255"/>
      <c r="O766" s="255"/>
      <c r="P766" s="255"/>
      <c r="Q766" s="255"/>
      <c r="R766" s="255"/>
      <c r="S766" s="255"/>
      <c r="T766" s="256"/>
      <c r="AT766" s="257" t="s">
        <v>249</v>
      </c>
      <c r="AU766" s="257" t="s">
        <v>88</v>
      </c>
      <c r="AV766" s="12" t="s">
        <v>88</v>
      </c>
      <c r="AW766" s="12" t="s">
        <v>31</v>
      </c>
      <c r="AX766" s="12" t="s">
        <v>75</v>
      </c>
      <c r="AY766" s="257" t="s">
        <v>241</v>
      </c>
    </row>
    <row r="767" s="12" customFormat="1">
      <c r="B767" s="246"/>
      <c r="C767" s="247"/>
      <c r="D767" s="248" t="s">
        <v>249</v>
      </c>
      <c r="E767" s="249" t="s">
        <v>1</v>
      </c>
      <c r="F767" s="250" t="s">
        <v>1114</v>
      </c>
      <c r="G767" s="247"/>
      <c r="H767" s="251">
        <v>13.404</v>
      </c>
      <c r="I767" s="252"/>
      <c r="J767" s="247"/>
      <c r="K767" s="247"/>
      <c r="L767" s="253"/>
      <c r="M767" s="254"/>
      <c r="N767" s="255"/>
      <c r="O767" s="255"/>
      <c r="P767" s="255"/>
      <c r="Q767" s="255"/>
      <c r="R767" s="255"/>
      <c r="S767" s="255"/>
      <c r="T767" s="256"/>
      <c r="AT767" s="257" t="s">
        <v>249</v>
      </c>
      <c r="AU767" s="257" t="s">
        <v>88</v>
      </c>
      <c r="AV767" s="12" t="s">
        <v>88</v>
      </c>
      <c r="AW767" s="12" t="s">
        <v>31</v>
      </c>
      <c r="AX767" s="12" t="s">
        <v>75</v>
      </c>
      <c r="AY767" s="257" t="s">
        <v>241</v>
      </c>
    </row>
    <row r="768" s="12" customFormat="1">
      <c r="B768" s="246"/>
      <c r="C768" s="247"/>
      <c r="D768" s="248" t="s">
        <v>249</v>
      </c>
      <c r="E768" s="249" t="s">
        <v>1</v>
      </c>
      <c r="F768" s="250" t="s">
        <v>1115</v>
      </c>
      <c r="G768" s="247"/>
      <c r="H768" s="251">
        <v>1.9810000000000001</v>
      </c>
      <c r="I768" s="252"/>
      <c r="J768" s="247"/>
      <c r="K768" s="247"/>
      <c r="L768" s="253"/>
      <c r="M768" s="254"/>
      <c r="N768" s="255"/>
      <c r="O768" s="255"/>
      <c r="P768" s="255"/>
      <c r="Q768" s="255"/>
      <c r="R768" s="255"/>
      <c r="S768" s="255"/>
      <c r="T768" s="256"/>
      <c r="AT768" s="257" t="s">
        <v>249</v>
      </c>
      <c r="AU768" s="257" t="s">
        <v>88</v>
      </c>
      <c r="AV768" s="12" t="s">
        <v>88</v>
      </c>
      <c r="AW768" s="12" t="s">
        <v>31</v>
      </c>
      <c r="AX768" s="12" t="s">
        <v>75</v>
      </c>
      <c r="AY768" s="257" t="s">
        <v>241</v>
      </c>
    </row>
    <row r="769" s="13" customFormat="1">
      <c r="B769" s="258"/>
      <c r="C769" s="259"/>
      <c r="D769" s="248" t="s">
        <v>249</v>
      </c>
      <c r="E769" s="260" t="s">
        <v>1</v>
      </c>
      <c r="F769" s="261" t="s">
        <v>251</v>
      </c>
      <c r="G769" s="259"/>
      <c r="H769" s="262">
        <v>84.399000000000001</v>
      </c>
      <c r="I769" s="263"/>
      <c r="J769" s="259"/>
      <c r="K769" s="259"/>
      <c r="L769" s="264"/>
      <c r="M769" s="265"/>
      <c r="N769" s="266"/>
      <c r="O769" s="266"/>
      <c r="P769" s="266"/>
      <c r="Q769" s="266"/>
      <c r="R769" s="266"/>
      <c r="S769" s="266"/>
      <c r="T769" s="267"/>
      <c r="AT769" s="268" t="s">
        <v>249</v>
      </c>
      <c r="AU769" s="268" t="s">
        <v>88</v>
      </c>
      <c r="AV769" s="13" t="s">
        <v>247</v>
      </c>
      <c r="AW769" s="13" t="s">
        <v>31</v>
      </c>
      <c r="AX769" s="13" t="s">
        <v>82</v>
      </c>
      <c r="AY769" s="268" t="s">
        <v>241</v>
      </c>
    </row>
    <row r="770" s="1" customFormat="1" ht="24" customHeight="1">
      <c r="B770" s="37"/>
      <c r="C770" s="279" t="s">
        <v>1116</v>
      </c>
      <c r="D770" s="279" t="s">
        <v>365</v>
      </c>
      <c r="E770" s="280" t="s">
        <v>1117</v>
      </c>
      <c r="F770" s="281" t="s">
        <v>1118</v>
      </c>
      <c r="G770" s="282" t="s">
        <v>139</v>
      </c>
      <c r="H770" s="283">
        <v>86.087000000000003</v>
      </c>
      <c r="I770" s="284"/>
      <c r="J770" s="285">
        <f>ROUND(I770*H770,2)</f>
        <v>0</v>
      </c>
      <c r="K770" s="281" t="s">
        <v>1</v>
      </c>
      <c r="L770" s="286"/>
      <c r="M770" s="287" t="s">
        <v>1</v>
      </c>
      <c r="N770" s="288" t="s">
        <v>41</v>
      </c>
      <c r="O770" s="85"/>
      <c r="P770" s="242">
        <f>O770*H770</f>
        <v>0</v>
      </c>
      <c r="Q770" s="242">
        <v>0</v>
      </c>
      <c r="R770" s="242">
        <f>Q770*H770</f>
        <v>0</v>
      </c>
      <c r="S770" s="242">
        <v>0</v>
      </c>
      <c r="T770" s="243">
        <f>S770*H770</f>
        <v>0</v>
      </c>
      <c r="AR770" s="244" t="s">
        <v>421</v>
      </c>
      <c r="AT770" s="244" t="s">
        <v>365</v>
      </c>
      <c r="AU770" s="244" t="s">
        <v>88</v>
      </c>
      <c r="AY770" s="16" t="s">
        <v>241</v>
      </c>
      <c r="BE770" s="245">
        <f>IF(N770="základná",J770,0)</f>
        <v>0</v>
      </c>
      <c r="BF770" s="245">
        <f>IF(N770="znížená",J770,0)</f>
        <v>0</v>
      </c>
      <c r="BG770" s="245">
        <f>IF(N770="zákl. prenesená",J770,0)</f>
        <v>0</v>
      </c>
      <c r="BH770" s="245">
        <f>IF(N770="zníž. prenesená",J770,0)</f>
        <v>0</v>
      </c>
      <c r="BI770" s="245">
        <f>IF(N770="nulová",J770,0)</f>
        <v>0</v>
      </c>
      <c r="BJ770" s="16" t="s">
        <v>88</v>
      </c>
      <c r="BK770" s="245">
        <f>ROUND(I770*H770,2)</f>
        <v>0</v>
      </c>
      <c r="BL770" s="16" t="s">
        <v>328</v>
      </c>
      <c r="BM770" s="244" t="s">
        <v>1119</v>
      </c>
    </row>
    <row r="771" s="12" customFormat="1">
      <c r="B771" s="246"/>
      <c r="C771" s="247"/>
      <c r="D771" s="248" t="s">
        <v>249</v>
      </c>
      <c r="E771" s="249" t="s">
        <v>1</v>
      </c>
      <c r="F771" s="250" t="s">
        <v>1113</v>
      </c>
      <c r="G771" s="247"/>
      <c r="H771" s="251">
        <v>96.899000000000001</v>
      </c>
      <c r="I771" s="252"/>
      <c r="J771" s="247"/>
      <c r="K771" s="247"/>
      <c r="L771" s="253"/>
      <c r="M771" s="254"/>
      <c r="N771" s="255"/>
      <c r="O771" s="255"/>
      <c r="P771" s="255"/>
      <c r="Q771" s="255"/>
      <c r="R771" s="255"/>
      <c r="S771" s="255"/>
      <c r="T771" s="256"/>
      <c r="AT771" s="257" t="s">
        <v>249</v>
      </c>
      <c r="AU771" s="257" t="s">
        <v>88</v>
      </c>
      <c r="AV771" s="12" t="s">
        <v>88</v>
      </c>
      <c r="AW771" s="12" t="s">
        <v>31</v>
      </c>
      <c r="AX771" s="12" t="s">
        <v>75</v>
      </c>
      <c r="AY771" s="257" t="s">
        <v>241</v>
      </c>
    </row>
    <row r="772" s="12" customFormat="1">
      <c r="B772" s="246"/>
      <c r="C772" s="247"/>
      <c r="D772" s="248" t="s">
        <v>249</v>
      </c>
      <c r="E772" s="249" t="s">
        <v>1</v>
      </c>
      <c r="F772" s="250" t="s">
        <v>702</v>
      </c>
      <c r="G772" s="247"/>
      <c r="H772" s="251">
        <v>-25.079999999999998</v>
      </c>
      <c r="I772" s="252"/>
      <c r="J772" s="247"/>
      <c r="K772" s="247"/>
      <c r="L772" s="253"/>
      <c r="M772" s="254"/>
      <c r="N772" s="255"/>
      <c r="O772" s="255"/>
      <c r="P772" s="255"/>
      <c r="Q772" s="255"/>
      <c r="R772" s="255"/>
      <c r="S772" s="255"/>
      <c r="T772" s="256"/>
      <c r="AT772" s="257" t="s">
        <v>249</v>
      </c>
      <c r="AU772" s="257" t="s">
        <v>88</v>
      </c>
      <c r="AV772" s="12" t="s">
        <v>88</v>
      </c>
      <c r="AW772" s="12" t="s">
        <v>31</v>
      </c>
      <c r="AX772" s="12" t="s">
        <v>75</v>
      </c>
      <c r="AY772" s="257" t="s">
        <v>241</v>
      </c>
    </row>
    <row r="773" s="12" customFormat="1">
      <c r="B773" s="246"/>
      <c r="C773" s="247"/>
      <c r="D773" s="248" t="s">
        <v>249</v>
      </c>
      <c r="E773" s="249" t="s">
        <v>1</v>
      </c>
      <c r="F773" s="250" t="s">
        <v>703</v>
      </c>
      <c r="G773" s="247"/>
      <c r="H773" s="251">
        <v>-2.8050000000000002</v>
      </c>
      <c r="I773" s="252"/>
      <c r="J773" s="247"/>
      <c r="K773" s="247"/>
      <c r="L773" s="253"/>
      <c r="M773" s="254"/>
      <c r="N773" s="255"/>
      <c r="O773" s="255"/>
      <c r="P773" s="255"/>
      <c r="Q773" s="255"/>
      <c r="R773" s="255"/>
      <c r="S773" s="255"/>
      <c r="T773" s="256"/>
      <c r="AT773" s="257" t="s">
        <v>249</v>
      </c>
      <c r="AU773" s="257" t="s">
        <v>88</v>
      </c>
      <c r="AV773" s="12" t="s">
        <v>88</v>
      </c>
      <c r="AW773" s="12" t="s">
        <v>31</v>
      </c>
      <c r="AX773" s="12" t="s">
        <v>75</v>
      </c>
      <c r="AY773" s="257" t="s">
        <v>241</v>
      </c>
    </row>
    <row r="774" s="12" customFormat="1">
      <c r="B774" s="246"/>
      <c r="C774" s="247"/>
      <c r="D774" s="248" t="s">
        <v>249</v>
      </c>
      <c r="E774" s="249" t="s">
        <v>1</v>
      </c>
      <c r="F774" s="250" t="s">
        <v>1114</v>
      </c>
      <c r="G774" s="247"/>
      <c r="H774" s="251">
        <v>13.404</v>
      </c>
      <c r="I774" s="252"/>
      <c r="J774" s="247"/>
      <c r="K774" s="247"/>
      <c r="L774" s="253"/>
      <c r="M774" s="254"/>
      <c r="N774" s="255"/>
      <c r="O774" s="255"/>
      <c r="P774" s="255"/>
      <c r="Q774" s="255"/>
      <c r="R774" s="255"/>
      <c r="S774" s="255"/>
      <c r="T774" s="256"/>
      <c r="AT774" s="257" t="s">
        <v>249</v>
      </c>
      <c r="AU774" s="257" t="s">
        <v>88</v>
      </c>
      <c r="AV774" s="12" t="s">
        <v>88</v>
      </c>
      <c r="AW774" s="12" t="s">
        <v>31</v>
      </c>
      <c r="AX774" s="12" t="s">
        <v>75</v>
      </c>
      <c r="AY774" s="257" t="s">
        <v>241</v>
      </c>
    </row>
    <row r="775" s="12" customFormat="1">
      <c r="B775" s="246"/>
      <c r="C775" s="247"/>
      <c r="D775" s="248" t="s">
        <v>249</v>
      </c>
      <c r="E775" s="249" t="s">
        <v>1</v>
      </c>
      <c r="F775" s="250" t="s">
        <v>1115</v>
      </c>
      <c r="G775" s="247"/>
      <c r="H775" s="251">
        <v>1.9810000000000001</v>
      </c>
      <c r="I775" s="252"/>
      <c r="J775" s="247"/>
      <c r="K775" s="247"/>
      <c r="L775" s="253"/>
      <c r="M775" s="254"/>
      <c r="N775" s="255"/>
      <c r="O775" s="255"/>
      <c r="P775" s="255"/>
      <c r="Q775" s="255"/>
      <c r="R775" s="255"/>
      <c r="S775" s="255"/>
      <c r="T775" s="256"/>
      <c r="AT775" s="257" t="s">
        <v>249</v>
      </c>
      <c r="AU775" s="257" t="s">
        <v>88</v>
      </c>
      <c r="AV775" s="12" t="s">
        <v>88</v>
      </c>
      <c r="AW775" s="12" t="s">
        <v>31</v>
      </c>
      <c r="AX775" s="12" t="s">
        <v>75</v>
      </c>
      <c r="AY775" s="257" t="s">
        <v>241</v>
      </c>
    </row>
    <row r="776" s="13" customFormat="1">
      <c r="B776" s="258"/>
      <c r="C776" s="259"/>
      <c r="D776" s="248" t="s">
        <v>249</v>
      </c>
      <c r="E776" s="260" t="s">
        <v>1</v>
      </c>
      <c r="F776" s="261" t="s">
        <v>251</v>
      </c>
      <c r="G776" s="259"/>
      <c r="H776" s="262">
        <v>84.398999999999987</v>
      </c>
      <c r="I776" s="263"/>
      <c r="J776" s="259"/>
      <c r="K776" s="259"/>
      <c r="L776" s="264"/>
      <c r="M776" s="265"/>
      <c r="N776" s="266"/>
      <c r="O776" s="266"/>
      <c r="P776" s="266"/>
      <c r="Q776" s="266"/>
      <c r="R776" s="266"/>
      <c r="S776" s="266"/>
      <c r="T776" s="267"/>
      <c r="AT776" s="268" t="s">
        <v>249</v>
      </c>
      <c r="AU776" s="268" t="s">
        <v>88</v>
      </c>
      <c r="AV776" s="13" t="s">
        <v>247</v>
      </c>
      <c r="AW776" s="13" t="s">
        <v>31</v>
      </c>
      <c r="AX776" s="13" t="s">
        <v>82</v>
      </c>
      <c r="AY776" s="268" t="s">
        <v>241</v>
      </c>
    </row>
    <row r="777" s="12" customFormat="1">
      <c r="B777" s="246"/>
      <c r="C777" s="247"/>
      <c r="D777" s="248" t="s">
        <v>249</v>
      </c>
      <c r="E777" s="247"/>
      <c r="F777" s="250" t="s">
        <v>1120</v>
      </c>
      <c r="G777" s="247"/>
      <c r="H777" s="251">
        <v>86.087000000000003</v>
      </c>
      <c r="I777" s="252"/>
      <c r="J777" s="247"/>
      <c r="K777" s="247"/>
      <c r="L777" s="253"/>
      <c r="M777" s="254"/>
      <c r="N777" s="255"/>
      <c r="O777" s="255"/>
      <c r="P777" s="255"/>
      <c r="Q777" s="255"/>
      <c r="R777" s="255"/>
      <c r="S777" s="255"/>
      <c r="T777" s="256"/>
      <c r="AT777" s="257" t="s">
        <v>249</v>
      </c>
      <c r="AU777" s="257" t="s">
        <v>88</v>
      </c>
      <c r="AV777" s="12" t="s">
        <v>88</v>
      </c>
      <c r="AW777" s="12" t="s">
        <v>4</v>
      </c>
      <c r="AX777" s="12" t="s">
        <v>82</v>
      </c>
      <c r="AY777" s="257" t="s">
        <v>241</v>
      </c>
    </row>
    <row r="778" s="1" customFormat="1" ht="24" customHeight="1">
      <c r="B778" s="37"/>
      <c r="C778" s="233" t="s">
        <v>1121</v>
      </c>
      <c r="D778" s="233" t="s">
        <v>243</v>
      </c>
      <c r="E778" s="234" t="s">
        <v>1122</v>
      </c>
      <c r="F778" s="235" t="s">
        <v>1123</v>
      </c>
      <c r="G778" s="236" t="s">
        <v>139</v>
      </c>
      <c r="H778" s="237">
        <v>50.405000000000001</v>
      </c>
      <c r="I778" s="238"/>
      <c r="J778" s="239">
        <f>ROUND(I778*H778,2)</f>
        <v>0</v>
      </c>
      <c r="K778" s="235" t="s">
        <v>246</v>
      </c>
      <c r="L778" s="42"/>
      <c r="M778" s="240" t="s">
        <v>1</v>
      </c>
      <c r="N778" s="241" t="s">
        <v>41</v>
      </c>
      <c r="O778" s="85"/>
      <c r="P778" s="242">
        <f>O778*H778</f>
        <v>0</v>
      </c>
      <c r="Q778" s="242">
        <v>0.0050000000000000001</v>
      </c>
      <c r="R778" s="242">
        <f>Q778*H778</f>
        <v>0.252025</v>
      </c>
      <c r="S778" s="242">
        <v>0</v>
      </c>
      <c r="T778" s="243">
        <f>S778*H778</f>
        <v>0</v>
      </c>
      <c r="AR778" s="244" t="s">
        <v>328</v>
      </c>
      <c r="AT778" s="244" t="s">
        <v>243</v>
      </c>
      <c r="AU778" s="244" t="s">
        <v>88</v>
      </c>
      <c r="AY778" s="16" t="s">
        <v>241</v>
      </c>
      <c r="BE778" s="245">
        <f>IF(N778="základná",J778,0)</f>
        <v>0</v>
      </c>
      <c r="BF778" s="245">
        <f>IF(N778="znížená",J778,0)</f>
        <v>0</v>
      </c>
      <c r="BG778" s="245">
        <f>IF(N778="zákl. prenesená",J778,0)</f>
        <v>0</v>
      </c>
      <c r="BH778" s="245">
        <f>IF(N778="zníž. prenesená",J778,0)</f>
        <v>0</v>
      </c>
      <c r="BI778" s="245">
        <f>IF(N778="nulová",J778,0)</f>
        <v>0</v>
      </c>
      <c r="BJ778" s="16" t="s">
        <v>88</v>
      </c>
      <c r="BK778" s="245">
        <f>ROUND(I778*H778,2)</f>
        <v>0</v>
      </c>
      <c r="BL778" s="16" t="s">
        <v>328</v>
      </c>
      <c r="BM778" s="244" t="s">
        <v>1124</v>
      </c>
    </row>
    <row r="779" s="1" customFormat="1" ht="24" customHeight="1">
      <c r="B779" s="37"/>
      <c r="C779" s="279" t="s">
        <v>1125</v>
      </c>
      <c r="D779" s="279" t="s">
        <v>365</v>
      </c>
      <c r="E779" s="280" t="s">
        <v>618</v>
      </c>
      <c r="F779" s="281" t="s">
        <v>619</v>
      </c>
      <c r="G779" s="282" t="s">
        <v>139</v>
      </c>
      <c r="H779" s="283">
        <v>51.412999999999997</v>
      </c>
      <c r="I779" s="284"/>
      <c r="J779" s="285">
        <f>ROUND(I779*H779,2)</f>
        <v>0</v>
      </c>
      <c r="K779" s="281" t="s">
        <v>246</v>
      </c>
      <c r="L779" s="286"/>
      <c r="M779" s="287" t="s">
        <v>1</v>
      </c>
      <c r="N779" s="288" t="s">
        <v>41</v>
      </c>
      <c r="O779" s="85"/>
      <c r="P779" s="242">
        <f>O779*H779</f>
        <v>0</v>
      </c>
      <c r="Q779" s="242">
        <v>0.0035999999999999999</v>
      </c>
      <c r="R779" s="242">
        <f>Q779*H779</f>
        <v>0.1850868</v>
      </c>
      <c r="S779" s="242">
        <v>0</v>
      </c>
      <c r="T779" s="243">
        <f>S779*H779</f>
        <v>0</v>
      </c>
      <c r="AR779" s="244" t="s">
        <v>421</v>
      </c>
      <c r="AT779" s="244" t="s">
        <v>365</v>
      </c>
      <c r="AU779" s="244" t="s">
        <v>88</v>
      </c>
      <c r="AY779" s="16" t="s">
        <v>241</v>
      </c>
      <c r="BE779" s="245">
        <f>IF(N779="základná",J779,0)</f>
        <v>0</v>
      </c>
      <c r="BF779" s="245">
        <f>IF(N779="znížená",J779,0)</f>
        <v>0</v>
      </c>
      <c r="BG779" s="245">
        <f>IF(N779="zákl. prenesená",J779,0)</f>
        <v>0</v>
      </c>
      <c r="BH779" s="245">
        <f>IF(N779="zníž. prenesená",J779,0)</f>
        <v>0</v>
      </c>
      <c r="BI779" s="245">
        <f>IF(N779="nulová",J779,0)</f>
        <v>0</v>
      </c>
      <c r="BJ779" s="16" t="s">
        <v>88</v>
      </c>
      <c r="BK779" s="245">
        <f>ROUND(I779*H779,2)</f>
        <v>0</v>
      </c>
      <c r="BL779" s="16" t="s">
        <v>328</v>
      </c>
      <c r="BM779" s="244" t="s">
        <v>1126</v>
      </c>
    </row>
    <row r="780" s="12" customFormat="1">
      <c r="B780" s="246"/>
      <c r="C780" s="247"/>
      <c r="D780" s="248" t="s">
        <v>249</v>
      </c>
      <c r="E780" s="247"/>
      <c r="F780" s="250" t="s">
        <v>1127</v>
      </c>
      <c r="G780" s="247"/>
      <c r="H780" s="251">
        <v>51.412999999999997</v>
      </c>
      <c r="I780" s="252"/>
      <c r="J780" s="247"/>
      <c r="K780" s="247"/>
      <c r="L780" s="253"/>
      <c r="M780" s="254"/>
      <c r="N780" s="255"/>
      <c r="O780" s="255"/>
      <c r="P780" s="255"/>
      <c r="Q780" s="255"/>
      <c r="R780" s="255"/>
      <c r="S780" s="255"/>
      <c r="T780" s="256"/>
      <c r="AT780" s="257" t="s">
        <v>249</v>
      </c>
      <c r="AU780" s="257" t="s">
        <v>88</v>
      </c>
      <c r="AV780" s="12" t="s">
        <v>88</v>
      </c>
      <c r="AW780" s="12" t="s">
        <v>4</v>
      </c>
      <c r="AX780" s="12" t="s">
        <v>82</v>
      </c>
      <c r="AY780" s="257" t="s">
        <v>241</v>
      </c>
    </row>
    <row r="781" s="1" customFormat="1" ht="24" customHeight="1">
      <c r="B781" s="37"/>
      <c r="C781" s="233" t="s">
        <v>1128</v>
      </c>
      <c r="D781" s="233" t="s">
        <v>243</v>
      </c>
      <c r="E781" s="234" t="s">
        <v>1129</v>
      </c>
      <c r="F781" s="235" t="s">
        <v>1130</v>
      </c>
      <c r="G781" s="236" t="s">
        <v>139</v>
      </c>
      <c r="H781" s="237">
        <v>180</v>
      </c>
      <c r="I781" s="238"/>
      <c r="J781" s="239">
        <f>ROUND(I781*H781,2)</f>
        <v>0</v>
      </c>
      <c r="K781" s="235" t="s">
        <v>246</v>
      </c>
      <c r="L781" s="42"/>
      <c r="M781" s="240" t="s">
        <v>1</v>
      </c>
      <c r="N781" s="241" t="s">
        <v>41</v>
      </c>
      <c r="O781" s="85"/>
      <c r="P781" s="242">
        <f>O781*H781</f>
        <v>0</v>
      </c>
      <c r="Q781" s="242">
        <v>0</v>
      </c>
      <c r="R781" s="242">
        <f>Q781*H781</f>
        <v>0</v>
      </c>
      <c r="S781" s="242">
        <v>0</v>
      </c>
      <c r="T781" s="243">
        <f>S781*H781</f>
        <v>0</v>
      </c>
      <c r="AR781" s="244" t="s">
        <v>328</v>
      </c>
      <c r="AT781" s="244" t="s">
        <v>243</v>
      </c>
      <c r="AU781" s="244" t="s">
        <v>88</v>
      </c>
      <c r="AY781" s="16" t="s">
        <v>241</v>
      </c>
      <c r="BE781" s="245">
        <f>IF(N781="základná",J781,0)</f>
        <v>0</v>
      </c>
      <c r="BF781" s="245">
        <f>IF(N781="znížená",J781,0)</f>
        <v>0</v>
      </c>
      <c r="BG781" s="245">
        <f>IF(N781="zákl. prenesená",J781,0)</f>
        <v>0</v>
      </c>
      <c r="BH781" s="245">
        <f>IF(N781="zníž. prenesená",J781,0)</f>
        <v>0</v>
      </c>
      <c r="BI781" s="245">
        <f>IF(N781="nulová",J781,0)</f>
        <v>0</v>
      </c>
      <c r="BJ781" s="16" t="s">
        <v>88</v>
      </c>
      <c r="BK781" s="245">
        <f>ROUND(I781*H781,2)</f>
        <v>0</v>
      </c>
      <c r="BL781" s="16" t="s">
        <v>328</v>
      </c>
      <c r="BM781" s="244" t="s">
        <v>1131</v>
      </c>
    </row>
    <row r="782" s="1" customFormat="1" ht="24" customHeight="1">
      <c r="B782" s="37"/>
      <c r="C782" s="279" t="s">
        <v>1132</v>
      </c>
      <c r="D782" s="279" t="s">
        <v>365</v>
      </c>
      <c r="E782" s="280" t="s">
        <v>1133</v>
      </c>
      <c r="F782" s="281" t="s">
        <v>1134</v>
      </c>
      <c r="G782" s="282" t="s">
        <v>139</v>
      </c>
      <c r="H782" s="283">
        <v>180</v>
      </c>
      <c r="I782" s="284"/>
      <c r="J782" s="285">
        <f>ROUND(I782*H782,2)</f>
        <v>0</v>
      </c>
      <c r="K782" s="281" t="s">
        <v>1</v>
      </c>
      <c r="L782" s="286"/>
      <c r="M782" s="287" t="s">
        <v>1</v>
      </c>
      <c r="N782" s="288" t="s">
        <v>41</v>
      </c>
      <c r="O782" s="85"/>
      <c r="P782" s="242">
        <f>O782*H782</f>
        <v>0</v>
      </c>
      <c r="Q782" s="242">
        <v>0.0061999999999999998</v>
      </c>
      <c r="R782" s="242">
        <f>Q782*H782</f>
        <v>1.1159999999999999</v>
      </c>
      <c r="S782" s="242">
        <v>0</v>
      </c>
      <c r="T782" s="243">
        <f>S782*H782</f>
        <v>0</v>
      </c>
      <c r="AR782" s="244" t="s">
        <v>421</v>
      </c>
      <c r="AT782" s="244" t="s">
        <v>365</v>
      </c>
      <c r="AU782" s="244" t="s">
        <v>88</v>
      </c>
      <c r="AY782" s="16" t="s">
        <v>241</v>
      </c>
      <c r="BE782" s="245">
        <f>IF(N782="základná",J782,0)</f>
        <v>0</v>
      </c>
      <c r="BF782" s="245">
        <f>IF(N782="znížená",J782,0)</f>
        <v>0</v>
      </c>
      <c r="BG782" s="245">
        <f>IF(N782="zákl. prenesená",J782,0)</f>
        <v>0</v>
      </c>
      <c r="BH782" s="245">
        <f>IF(N782="zníž. prenesená",J782,0)</f>
        <v>0</v>
      </c>
      <c r="BI782" s="245">
        <f>IF(N782="nulová",J782,0)</f>
        <v>0</v>
      </c>
      <c r="BJ782" s="16" t="s">
        <v>88</v>
      </c>
      <c r="BK782" s="245">
        <f>ROUND(I782*H782,2)</f>
        <v>0</v>
      </c>
      <c r="BL782" s="16" t="s">
        <v>328</v>
      </c>
      <c r="BM782" s="244" t="s">
        <v>1135</v>
      </c>
    </row>
    <row r="783" s="12" customFormat="1">
      <c r="B783" s="246"/>
      <c r="C783" s="247"/>
      <c r="D783" s="248" t="s">
        <v>249</v>
      </c>
      <c r="E783" s="249" t="s">
        <v>1</v>
      </c>
      <c r="F783" s="250" t="s">
        <v>1136</v>
      </c>
      <c r="G783" s="247"/>
      <c r="H783" s="251">
        <v>180</v>
      </c>
      <c r="I783" s="252"/>
      <c r="J783" s="247"/>
      <c r="K783" s="247"/>
      <c r="L783" s="253"/>
      <c r="M783" s="254"/>
      <c r="N783" s="255"/>
      <c r="O783" s="255"/>
      <c r="P783" s="255"/>
      <c r="Q783" s="255"/>
      <c r="R783" s="255"/>
      <c r="S783" s="255"/>
      <c r="T783" s="256"/>
      <c r="AT783" s="257" t="s">
        <v>249</v>
      </c>
      <c r="AU783" s="257" t="s">
        <v>88</v>
      </c>
      <c r="AV783" s="12" t="s">
        <v>88</v>
      </c>
      <c r="AW783" s="12" t="s">
        <v>31</v>
      </c>
      <c r="AX783" s="12" t="s">
        <v>75</v>
      </c>
      <c r="AY783" s="257" t="s">
        <v>241</v>
      </c>
    </row>
    <row r="784" s="13" customFormat="1">
      <c r="B784" s="258"/>
      <c r="C784" s="259"/>
      <c r="D784" s="248" t="s">
        <v>249</v>
      </c>
      <c r="E784" s="260" t="s">
        <v>1</v>
      </c>
      <c r="F784" s="261" t="s">
        <v>251</v>
      </c>
      <c r="G784" s="259"/>
      <c r="H784" s="262">
        <v>180</v>
      </c>
      <c r="I784" s="263"/>
      <c r="J784" s="259"/>
      <c r="K784" s="259"/>
      <c r="L784" s="264"/>
      <c r="M784" s="265"/>
      <c r="N784" s="266"/>
      <c r="O784" s="266"/>
      <c r="P784" s="266"/>
      <c r="Q784" s="266"/>
      <c r="R784" s="266"/>
      <c r="S784" s="266"/>
      <c r="T784" s="267"/>
      <c r="AT784" s="268" t="s">
        <v>249</v>
      </c>
      <c r="AU784" s="268" t="s">
        <v>88</v>
      </c>
      <c r="AV784" s="13" t="s">
        <v>247</v>
      </c>
      <c r="AW784" s="13" t="s">
        <v>31</v>
      </c>
      <c r="AX784" s="13" t="s">
        <v>82</v>
      </c>
      <c r="AY784" s="268" t="s">
        <v>241</v>
      </c>
    </row>
    <row r="785" s="1" customFormat="1" ht="24" customHeight="1">
      <c r="B785" s="37"/>
      <c r="C785" s="233" t="s">
        <v>1137</v>
      </c>
      <c r="D785" s="233" t="s">
        <v>243</v>
      </c>
      <c r="E785" s="234" t="s">
        <v>1138</v>
      </c>
      <c r="F785" s="235" t="s">
        <v>1139</v>
      </c>
      <c r="G785" s="236" t="s">
        <v>139</v>
      </c>
      <c r="H785" s="237">
        <v>180</v>
      </c>
      <c r="I785" s="238"/>
      <c r="J785" s="239">
        <f>ROUND(I785*H785,2)</f>
        <v>0</v>
      </c>
      <c r="K785" s="235" t="s">
        <v>246</v>
      </c>
      <c r="L785" s="42"/>
      <c r="M785" s="240" t="s">
        <v>1</v>
      </c>
      <c r="N785" s="241" t="s">
        <v>41</v>
      </c>
      <c r="O785" s="85"/>
      <c r="P785" s="242">
        <f>O785*H785</f>
        <v>0</v>
      </c>
      <c r="Q785" s="242">
        <v>0.00115</v>
      </c>
      <c r="R785" s="242">
        <f>Q785*H785</f>
        <v>0.20699999999999999</v>
      </c>
      <c r="S785" s="242">
        <v>0</v>
      </c>
      <c r="T785" s="243">
        <f>S785*H785</f>
        <v>0</v>
      </c>
      <c r="AR785" s="244" t="s">
        <v>328</v>
      </c>
      <c r="AT785" s="244" t="s">
        <v>243</v>
      </c>
      <c r="AU785" s="244" t="s">
        <v>88</v>
      </c>
      <c r="AY785" s="16" t="s">
        <v>241</v>
      </c>
      <c r="BE785" s="245">
        <f>IF(N785="základná",J785,0)</f>
        <v>0</v>
      </c>
      <c r="BF785" s="245">
        <f>IF(N785="znížená",J785,0)</f>
        <v>0</v>
      </c>
      <c r="BG785" s="245">
        <f>IF(N785="zákl. prenesená",J785,0)</f>
        <v>0</v>
      </c>
      <c r="BH785" s="245">
        <f>IF(N785="zníž. prenesená",J785,0)</f>
        <v>0</v>
      </c>
      <c r="BI785" s="245">
        <f>IF(N785="nulová",J785,0)</f>
        <v>0</v>
      </c>
      <c r="BJ785" s="16" t="s">
        <v>88</v>
      </c>
      <c r="BK785" s="245">
        <f>ROUND(I785*H785,2)</f>
        <v>0</v>
      </c>
      <c r="BL785" s="16" t="s">
        <v>328</v>
      </c>
      <c r="BM785" s="244" t="s">
        <v>1140</v>
      </c>
    </row>
    <row r="786" s="1" customFormat="1" ht="24" customHeight="1">
      <c r="B786" s="37"/>
      <c r="C786" s="279" t="s">
        <v>1141</v>
      </c>
      <c r="D786" s="279" t="s">
        <v>365</v>
      </c>
      <c r="E786" s="280" t="s">
        <v>1142</v>
      </c>
      <c r="F786" s="281" t="s">
        <v>1143</v>
      </c>
      <c r="G786" s="282" t="s">
        <v>139</v>
      </c>
      <c r="H786" s="283">
        <v>367.19999999999999</v>
      </c>
      <c r="I786" s="284"/>
      <c r="J786" s="285">
        <f>ROUND(I786*H786,2)</f>
        <v>0</v>
      </c>
      <c r="K786" s="281" t="s">
        <v>246</v>
      </c>
      <c r="L786" s="286"/>
      <c r="M786" s="287" t="s">
        <v>1</v>
      </c>
      <c r="N786" s="288" t="s">
        <v>41</v>
      </c>
      <c r="O786" s="85"/>
      <c r="P786" s="242">
        <f>O786*H786</f>
        <v>0</v>
      </c>
      <c r="Q786" s="242">
        <v>0.017999999999999999</v>
      </c>
      <c r="R786" s="242">
        <f>Q786*H786</f>
        <v>6.6095999999999995</v>
      </c>
      <c r="S786" s="242">
        <v>0</v>
      </c>
      <c r="T786" s="243">
        <f>S786*H786</f>
        <v>0</v>
      </c>
      <c r="AR786" s="244" t="s">
        <v>421</v>
      </c>
      <c r="AT786" s="244" t="s">
        <v>365</v>
      </c>
      <c r="AU786" s="244" t="s">
        <v>88</v>
      </c>
      <c r="AY786" s="16" t="s">
        <v>241</v>
      </c>
      <c r="BE786" s="245">
        <f>IF(N786="základná",J786,0)</f>
        <v>0</v>
      </c>
      <c r="BF786" s="245">
        <f>IF(N786="znížená",J786,0)</f>
        <v>0</v>
      </c>
      <c r="BG786" s="245">
        <f>IF(N786="zákl. prenesená",J786,0)</f>
        <v>0</v>
      </c>
      <c r="BH786" s="245">
        <f>IF(N786="zníž. prenesená",J786,0)</f>
        <v>0</v>
      </c>
      <c r="BI786" s="245">
        <f>IF(N786="nulová",J786,0)</f>
        <v>0</v>
      </c>
      <c r="BJ786" s="16" t="s">
        <v>88</v>
      </c>
      <c r="BK786" s="245">
        <f>ROUND(I786*H786,2)</f>
        <v>0</v>
      </c>
      <c r="BL786" s="16" t="s">
        <v>328</v>
      </c>
      <c r="BM786" s="244" t="s">
        <v>1144</v>
      </c>
    </row>
    <row r="787" s="12" customFormat="1">
      <c r="B787" s="246"/>
      <c r="C787" s="247"/>
      <c r="D787" s="248" t="s">
        <v>249</v>
      </c>
      <c r="E787" s="247"/>
      <c r="F787" s="250" t="s">
        <v>1145</v>
      </c>
      <c r="G787" s="247"/>
      <c r="H787" s="251">
        <v>367.19999999999999</v>
      </c>
      <c r="I787" s="252"/>
      <c r="J787" s="247"/>
      <c r="K787" s="247"/>
      <c r="L787" s="253"/>
      <c r="M787" s="254"/>
      <c r="N787" s="255"/>
      <c r="O787" s="255"/>
      <c r="P787" s="255"/>
      <c r="Q787" s="255"/>
      <c r="R787" s="255"/>
      <c r="S787" s="255"/>
      <c r="T787" s="256"/>
      <c r="AT787" s="257" t="s">
        <v>249</v>
      </c>
      <c r="AU787" s="257" t="s">
        <v>88</v>
      </c>
      <c r="AV787" s="12" t="s">
        <v>88</v>
      </c>
      <c r="AW787" s="12" t="s">
        <v>4</v>
      </c>
      <c r="AX787" s="12" t="s">
        <v>82</v>
      </c>
      <c r="AY787" s="257" t="s">
        <v>241</v>
      </c>
    </row>
    <row r="788" s="1" customFormat="1" ht="24" customHeight="1">
      <c r="B788" s="37"/>
      <c r="C788" s="233" t="s">
        <v>1146</v>
      </c>
      <c r="D788" s="233" t="s">
        <v>243</v>
      </c>
      <c r="E788" s="234" t="s">
        <v>1147</v>
      </c>
      <c r="F788" s="235" t="s">
        <v>1148</v>
      </c>
      <c r="G788" s="236" t="s">
        <v>325</v>
      </c>
      <c r="H788" s="237">
        <v>9.1920000000000002</v>
      </c>
      <c r="I788" s="238"/>
      <c r="J788" s="239">
        <f>ROUND(I788*H788,2)</f>
        <v>0</v>
      </c>
      <c r="K788" s="235" t="s">
        <v>246</v>
      </c>
      <c r="L788" s="42"/>
      <c r="M788" s="240" t="s">
        <v>1</v>
      </c>
      <c r="N788" s="241" t="s">
        <v>41</v>
      </c>
      <c r="O788" s="85"/>
      <c r="P788" s="242">
        <f>O788*H788</f>
        <v>0</v>
      </c>
      <c r="Q788" s="242">
        <v>0</v>
      </c>
      <c r="R788" s="242">
        <f>Q788*H788</f>
        <v>0</v>
      </c>
      <c r="S788" s="242">
        <v>0</v>
      </c>
      <c r="T788" s="243">
        <f>S788*H788</f>
        <v>0</v>
      </c>
      <c r="AR788" s="244" t="s">
        <v>328</v>
      </c>
      <c r="AT788" s="244" t="s">
        <v>243</v>
      </c>
      <c r="AU788" s="244" t="s">
        <v>88</v>
      </c>
      <c r="AY788" s="16" t="s">
        <v>241</v>
      </c>
      <c r="BE788" s="245">
        <f>IF(N788="základná",J788,0)</f>
        <v>0</v>
      </c>
      <c r="BF788" s="245">
        <f>IF(N788="znížená",J788,0)</f>
        <v>0</v>
      </c>
      <c r="BG788" s="245">
        <f>IF(N788="zákl. prenesená",J788,0)</f>
        <v>0</v>
      </c>
      <c r="BH788" s="245">
        <f>IF(N788="zníž. prenesená",J788,0)</f>
        <v>0</v>
      </c>
      <c r="BI788" s="245">
        <f>IF(N788="nulová",J788,0)</f>
        <v>0</v>
      </c>
      <c r="BJ788" s="16" t="s">
        <v>88</v>
      </c>
      <c r="BK788" s="245">
        <f>ROUND(I788*H788,2)</f>
        <v>0</v>
      </c>
      <c r="BL788" s="16" t="s">
        <v>328</v>
      </c>
      <c r="BM788" s="244" t="s">
        <v>1149</v>
      </c>
    </row>
    <row r="789" s="11" customFormat="1" ht="22.8" customHeight="1">
      <c r="B789" s="217"/>
      <c r="C789" s="218"/>
      <c r="D789" s="219" t="s">
        <v>74</v>
      </c>
      <c r="E789" s="231" t="s">
        <v>1150</v>
      </c>
      <c r="F789" s="231" t="s">
        <v>1151</v>
      </c>
      <c r="G789" s="218"/>
      <c r="H789" s="218"/>
      <c r="I789" s="221"/>
      <c r="J789" s="232">
        <f>BK789</f>
        <v>0</v>
      </c>
      <c r="K789" s="218"/>
      <c r="L789" s="223"/>
      <c r="M789" s="224"/>
      <c r="N789" s="225"/>
      <c r="O789" s="225"/>
      <c r="P789" s="226">
        <f>SUM(P790:P801)</f>
        <v>0</v>
      </c>
      <c r="Q789" s="225"/>
      <c r="R789" s="226">
        <f>SUM(R790:R801)</f>
        <v>1.1827928400000001</v>
      </c>
      <c r="S789" s="225"/>
      <c r="T789" s="227">
        <f>SUM(T790:T801)</f>
        <v>0.38286996000000006</v>
      </c>
      <c r="AR789" s="228" t="s">
        <v>88</v>
      </c>
      <c r="AT789" s="229" t="s">
        <v>74</v>
      </c>
      <c r="AU789" s="229" t="s">
        <v>82</v>
      </c>
      <c r="AY789" s="228" t="s">
        <v>241</v>
      </c>
      <c r="BK789" s="230">
        <f>SUM(BK790:BK801)</f>
        <v>0</v>
      </c>
    </row>
    <row r="790" s="1" customFormat="1" ht="24" customHeight="1">
      <c r="B790" s="37"/>
      <c r="C790" s="233" t="s">
        <v>1152</v>
      </c>
      <c r="D790" s="233" t="s">
        <v>243</v>
      </c>
      <c r="E790" s="234" t="s">
        <v>1153</v>
      </c>
      <c r="F790" s="235" t="s">
        <v>1154</v>
      </c>
      <c r="G790" s="236" t="s">
        <v>139</v>
      </c>
      <c r="H790" s="237">
        <v>10.266</v>
      </c>
      <c r="I790" s="238"/>
      <c r="J790" s="239">
        <f>ROUND(I790*H790,2)</f>
        <v>0</v>
      </c>
      <c r="K790" s="235" t="s">
        <v>246</v>
      </c>
      <c r="L790" s="42"/>
      <c r="M790" s="240" t="s">
        <v>1</v>
      </c>
      <c r="N790" s="241" t="s">
        <v>41</v>
      </c>
      <c r="O790" s="85"/>
      <c r="P790" s="242">
        <f>O790*H790</f>
        <v>0</v>
      </c>
      <c r="Q790" s="242">
        <v>0.025420000000000002</v>
      </c>
      <c r="R790" s="242">
        <f>Q790*H790</f>
        <v>0.26096172000000001</v>
      </c>
      <c r="S790" s="242">
        <v>0</v>
      </c>
      <c r="T790" s="243">
        <f>S790*H790</f>
        <v>0</v>
      </c>
      <c r="AR790" s="244" t="s">
        <v>328</v>
      </c>
      <c r="AT790" s="244" t="s">
        <v>243</v>
      </c>
      <c r="AU790" s="244" t="s">
        <v>88</v>
      </c>
      <c r="AY790" s="16" t="s">
        <v>241</v>
      </c>
      <c r="BE790" s="245">
        <f>IF(N790="základná",J790,0)</f>
        <v>0</v>
      </c>
      <c r="BF790" s="245">
        <f>IF(N790="znížená",J790,0)</f>
        <v>0</v>
      </c>
      <c r="BG790" s="245">
        <f>IF(N790="zákl. prenesená",J790,0)</f>
        <v>0</v>
      </c>
      <c r="BH790" s="245">
        <f>IF(N790="zníž. prenesená",J790,0)</f>
        <v>0</v>
      </c>
      <c r="BI790" s="245">
        <f>IF(N790="nulová",J790,0)</f>
        <v>0</v>
      </c>
      <c r="BJ790" s="16" t="s">
        <v>88</v>
      </c>
      <c r="BK790" s="245">
        <f>ROUND(I790*H790,2)</f>
        <v>0</v>
      </c>
      <c r="BL790" s="16" t="s">
        <v>328</v>
      </c>
      <c r="BM790" s="244" t="s">
        <v>1155</v>
      </c>
    </row>
    <row r="791" s="14" customFormat="1">
      <c r="B791" s="269"/>
      <c r="C791" s="270"/>
      <c r="D791" s="248" t="s">
        <v>249</v>
      </c>
      <c r="E791" s="271" t="s">
        <v>1</v>
      </c>
      <c r="F791" s="272" t="s">
        <v>1156</v>
      </c>
      <c r="G791" s="270"/>
      <c r="H791" s="271" t="s">
        <v>1</v>
      </c>
      <c r="I791" s="273"/>
      <c r="J791" s="270"/>
      <c r="K791" s="270"/>
      <c r="L791" s="274"/>
      <c r="M791" s="275"/>
      <c r="N791" s="276"/>
      <c r="O791" s="276"/>
      <c r="P791" s="276"/>
      <c r="Q791" s="276"/>
      <c r="R791" s="276"/>
      <c r="S791" s="276"/>
      <c r="T791" s="277"/>
      <c r="AT791" s="278" t="s">
        <v>249</v>
      </c>
      <c r="AU791" s="278" t="s">
        <v>88</v>
      </c>
      <c r="AV791" s="14" t="s">
        <v>82</v>
      </c>
      <c r="AW791" s="14" t="s">
        <v>31</v>
      </c>
      <c r="AX791" s="14" t="s">
        <v>75</v>
      </c>
      <c r="AY791" s="278" t="s">
        <v>241</v>
      </c>
    </row>
    <row r="792" s="12" customFormat="1">
      <c r="B792" s="246"/>
      <c r="C792" s="247"/>
      <c r="D792" s="248" t="s">
        <v>249</v>
      </c>
      <c r="E792" s="249" t="s">
        <v>1</v>
      </c>
      <c r="F792" s="250" t="s">
        <v>1157</v>
      </c>
      <c r="G792" s="247"/>
      <c r="H792" s="251">
        <v>10.266</v>
      </c>
      <c r="I792" s="252"/>
      <c r="J792" s="247"/>
      <c r="K792" s="247"/>
      <c r="L792" s="253"/>
      <c r="M792" s="254"/>
      <c r="N792" s="255"/>
      <c r="O792" s="255"/>
      <c r="P792" s="255"/>
      <c r="Q792" s="255"/>
      <c r="R792" s="255"/>
      <c r="S792" s="255"/>
      <c r="T792" s="256"/>
      <c r="AT792" s="257" t="s">
        <v>249</v>
      </c>
      <c r="AU792" s="257" t="s">
        <v>88</v>
      </c>
      <c r="AV792" s="12" t="s">
        <v>88</v>
      </c>
      <c r="AW792" s="12" t="s">
        <v>31</v>
      </c>
      <c r="AX792" s="12" t="s">
        <v>75</v>
      </c>
      <c r="AY792" s="257" t="s">
        <v>241</v>
      </c>
    </row>
    <row r="793" s="13" customFormat="1">
      <c r="B793" s="258"/>
      <c r="C793" s="259"/>
      <c r="D793" s="248" t="s">
        <v>249</v>
      </c>
      <c r="E793" s="260" t="s">
        <v>1</v>
      </c>
      <c r="F793" s="261" t="s">
        <v>251</v>
      </c>
      <c r="G793" s="259"/>
      <c r="H793" s="262">
        <v>10.266</v>
      </c>
      <c r="I793" s="263"/>
      <c r="J793" s="259"/>
      <c r="K793" s="259"/>
      <c r="L793" s="264"/>
      <c r="M793" s="265"/>
      <c r="N793" s="266"/>
      <c r="O793" s="266"/>
      <c r="P793" s="266"/>
      <c r="Q793" s="266"/>
      <c r="R793" s="266"/>
      <c r="S793" s="266"/>
      <c r="T793" s="267"/>
      <c r="AT793" s="268" t="s">
        <v>249</v>
      </c>
      <c r="AU793" s="268" t="s">
        <v>88</v>
      </c>
      <c r="AV793" s="13" t="s">
        <v>247</v>
      </c>
      <c r="AW793" s="13" t="s">
        <v>31</v>
      </c>
      <c r="AX793" s="13" t="s">
        <v>82</v>
      </c>
      <c r="AY793" s="268" t="s">
        <v>241</v>
      </c>
    </row>
    <row r="794" s="1" customFormat="1" ht="36" customHeight="1">
      <c r="B794" s="37"/>
      <c r="C794" s="233" t="s">
        <v>1158</v>
      </c>
      <c r="D794" s="233" t="s">
        <v>243</v>
      </c>
      <c r="E794" s="234" t="s">
        <v>1159</v>
      </c>
      <c r="F794" s="235" t="s">
        <v>1160</v>
      </c>
      <c r="G794" s="236" t="s">
        <v>139</v>
      </c>
      <c r="H794" s="237">
        <v>20.776</v>
      </c>
      <c r="I794" s="238"/>
      <c r="J794" s="239">
        <f>ROUND(I794*H794,2)</f>
        <v>0</v>
      </c>
      <c r="K794" s="235" t="s">
        <v>246</v>
      </c>
      <c r="L794" s="42"/>
      <c r="M794" s="240" t="s">
        <v>1</v>
      </c>
      <c r="N794" s="241" t="s">
        <v>41</v>
      </c>
      <c r="O794" s="85"/>
      <c r="P794" s="242">
        <f>O794*H794</f>
        <v>0</v>
      </c>
      <c r="Q794" s="242">
        <v>0.04437</v>
      </c>
      <c r="R794" s="242">
        <f>Q794*H794</f>
        <v>0.92183112</v>
      </c>
      <c r="S794" s="242">
        <v>0</v>
      </c>
      <c r="T794" s="243">
        <f>S794*H794</f>
        <v>0</v>
      </c>
      <c r="AR794" s="244" t="s">
        <v>328</v>
      </c>
      <c r="AT794" s="244" t="s">
        <v>243</v>
      </c>
      <c r="AU794" s="244" t="s">
        <v>88</v>
      </c>
      <c r="AY794" s="16" t="s">
        <v>241</v>
      </c>
      <c r="BE794" s="245">
        <f>IF(N794="základná",J794,0)</f>
        <v>0</v>
      </c>
      <c r="BF794" s="245">
        <f>IF(N794="znížená",J794,0)</f>
        <v>0</v>
      </c>
      <c r="BG794" s="245">
        <f>IF(N794="zákl. prenesená",J794,0)</f>
        <v>0</v>
      </c>
      <c r="BH794" s="245">
        <f>IF(N794="zníž. prenesená",J794,0)</f>
        <v>0</v>
      </c>
      <c r="BI794" s="245">
        <f>IF(N794="nulová",J794,0)</f>
        <v>0</v>
      </c>
      <c r="BJ794" s="16" t="s">
        <v>88</v>
      </c>
      <c r="BK794" s="245">
        <f>ROUND(I794*H794,2)</f>
        <v>0</v>
      </c>
      <c r="BL794" s="16" t="s">
        <v>328</v>
      </c>
      <c r="BM794" s="244" t="s">
        <v>1161</v>
      </c>
    </row>
    <row r="795" s="14" customFormat="1">
      <c r="B795" s="269"/>
      <c r="C795" s="270"/>
      <c r="D795" s="248" t="s">
        <v>249</v>
      </c>
      <c r="E795" s="271" t="s">
        <v>1</v>
      </c>
      <c r="F795" s="272" t="s">
        <v>1162</v>
      </c>
      <c r="G795" s="270"/>
      <c r="H795" s="271" t="s">
        <v>1</v>
      </c>
      <c r="I795" s="273"/>
      <c r="J795" s="270"/>
      <c r="K795" s="270"/>
      <c r="L795" s="274"/>
      <c r="M795" s="275"/>
      <c r="N795" s="276"/>
      <c r="O795" s="276"/>
      <c r="P795" s="276"/>
      <c r="Q795" s="276"/>
      <c r="R795" s="276"/>
      <c r="S795" s="276"/>
      <c r="T795" s="277"/>
      <c r="AT795" s="278" t="s">
        <v>249</v>
      </c>
      <c r="AU795" s="278" t="s">
        <v>88</v>
      </c>
      <c r="AV795" s="14" t="s">
        <v>82</v>
      </c>
      <c r="AW795" s="14" t="s">
        <v>31</v>
      </c>
      <c r="AX795" s="14" t="s">
        <v>75</v>
      </c>
      <c r="AY795" s="278" t="s">
        <v>241</v>
      </c>
    </row>
    <row r="796" s="12" customFormat="1">
      <c r="B796" s="246"/>
      <c r="C796" s="247"/>
      <c r="D796" s="248" t="s">
        <v>249</v>
      </c>
      <c r="E796" s="249" t="s">
        <v>1</v>
      </c>
      <c r="F796" s="250" t="s">
        <v>1163</v>
      </c>
      <c r="G796" s="247"/>
      <c r="H796" s="251">
        <v>20.776</v>
      </c>
      <c r="I796" s="252"/>
      <c r="J796" s="247"/>
      <c r="K796" s="247"/>
      <c r="L796" s="253"/>
      <c r="M796" s="254"/>
      <c r="N796" s="255"/>
      <c r="O796" s="255"/>
      <c r="P796" s="255"/>
      <c r="Q796" s="255"/>
      <c r="R796" s="255"/>
      <c r="S796" s="255"/>
      <c r="T796" s="256"/>
      <c r="AT796" s="257" t="s">
        <v>249</v>
      </c>
      <c r="AU796" s="257" t="s">
        <v>88</v>
      </c>
      <c r="AV796" s="12" t="s">
        <v>88</v>
      </c>
      <c r="AW796" s="12" t="s">
        <v>31</v>
      </c>
      <c r="AX796" s="12" t="s">
        <v>75</v>
      </c>
      <c r="AY796" s="257" t="s">
        <v>241</v>
      </c>
    </row>
    <row r="797" s="13" customFormat="1">
      <c r="B797" s="258"/>
      <c r="C797" s="259"/>
      <c r="D797" s="248" t="s">
        <v>249</v>
      </c>
      <c r="E797" s="260" t="s">
        <v>1</v>
      </c>
      <c r="F797" s="261" t="s">
        <v>251</v>
      </c>
      <c r="G797" s="259"/>
      <c r="H797" s="262">
        <v>20.776</v>
      </c>
      <c r="I797" s="263"/>
      <c r="J797" s="259"/>
      <c r="K797" s="259"/>
      <c r="L797" s="264"/>
      <c r="M797" s="265"/>
      <c r="N797" s="266"/>
      <c r="O797" s="266"/>
      <c r="P797" s="266"/>
      <c r="Q797" s="266"/>
      <c r="R797" s="266"/>
      <c r="S797" s="266"/>
      <c r="T797" s="267"/>
      <c r="AT797" s="268" t="s">
        <v>249</v>
      </c>
      <c r="AU797" s="268" t="s">
        <v>88</v>
      </c>
      <c r="AV797" s="13" t="s">
        <v>247</v>
      </c>
      <c r="AW797" s="13" t="s">
        <v>31</v>
      </c>
      <c r="AX797" s="13" t="s">
        <v>82</v>
      </c>
      <c r="AY797" s="268" t="s">
        <v>241</v>
      </c>
    </row>
    <row r="798" s="1" customFormat="1" ht="36" customHeight="1">
      <c r="B798" s="37"/>
      <c r="C798" s="233" t="s">
        <v>1164</v>
      </c>
      <c r="D798" s="233" t="s">
        <v>243</v>
      </c>
      <c r="E798" s="234" t="s">
        <v>1165</v>
      </c>
      <c r="F798" s="235" t="s">
        <v>1166</v>
      </c>
      <c r="G798" s="236" t="s">
        <v>139</v>
      </c>
      <c r="H798" s="237">
        <v>12.611000000000001</v>
      </c>
      <c r="I798" s="238"/>
      <c r="J798" s="239">
        <f>ROUND(I798*H798,2)</f>
        <v>0</v>
      </c>
      <c r="K798" s="235" t="s">
        <v>246</v>
      </c>
      <c r="L798" s="42"/>
      <c r="M798" s="240" t="s">
        <v>1</v>
      </c>
      <c r="N798" s="241" t="s">
        <v>41</v>
      </c>
      <c r="O798" s="85"/>
      <c r="P798" s="242">
        <f>O798*H798</f>
        <v>0</v>
      </c>
      <c r="Q798" s="242">
        <v>0</v>
      </c>
      <c r="R798" s="242">
        <f>Q798*H798</f>
        <v>0</v>
      </c>
      <c r="S798" s="242">
        <v>0.030360000000000002</v>
      </c>
      <c r="T798" s="243">
        <f>S798*H798</f>
        <v>0.38286996000000006</v>
      </c>
      <c r="AR798" s="244" t="s">
        <v>328</v>
      </c>
      <c r="AT798" s="244" t="s">
        <v>243</v>
      </c>
      <c r="AU798" s="244" t="s">
        <v>88</v>
      </c>
      <c r="AY798" s="16" t="s">
        <v>241</v>
      </c>
      <c r="BE798" s="245">
        <f>IF(N798="základná",J798,0)</f>
        <v>0</v>
      </c>
      <c r="BF798" s="245">
        <f>IF(N798="znížená",J798,0)</f>
        <v>0</v>
      </c>
      <c r="BG798" s="245">
        <f>IF(N798="zákl. prenesená",J798,0)</f>
        <v>0</v>
      </c>
      <c r="BH798" s="245">
        <f>IF(N798="zníž. prenesená",J798,0)</f>
        <v>0</v>
      </c>
      <c r="BI798" s="245">
        <f>IF(N798="nulová",J798,0)</f>
        <v>0</v>
      </c>
      <c r="BJ798" s="16" t="s">
        <v>88</v>
      </c>
      <c r="BK798" s="245">
        <f>ROUND(I798*H798,2)</f>
        <v>0</v>
      </c>
      <c r="BL798" s="16" t="s">
        <v>328</v>
      </c>
      <c r="BM798" s="244" t="s">
        <v>1167</v>
      </c>
    </row>
    <row r="799" s="12" customFormat="1">
      <c r="B799" s="246"/>
      <c r="C799" s="247"/>
      <c r="D799" s="248" t="s">
        <v>249</v>
      </c>
      <c r="E799" s="249" t="s">
        <v>1</v>
      </c>
      <c r="F799" s="250" t="s">
        <v>1168</v>
      </c>
      <c r="G799" s="247"/>
      <c r="H799" s="251">
        <v>12.611000000000001</v>
      </c>
      <c r="I799" s="252"/>
      <c r="J799" s="247"/>
      <c r="K799" s="247"/>
      <c r="L799" s="253"/>
      <c r="M799" s="254"/>
      <c r="N799" s="255"/>
      <c r="O799" s="255"/>
      <c r="P799" s="255"/>
      <c r="Q799" s="255"/>
      <c r="R799" s="255"/>
      <c r="S799" s="255"/>
      <c r="T799" s="256"/>
      <c r="AT799" s="257" t="s">
        <v>249</v>
      </c>
      <c r="AU799" s="257" t="s">
        <v>88</v>
      </c>
      <c r="AV799" s="12" t="s">
        <v>88</v>
      </c>
      <c r="AW799" s="12" t="s">
        <v>31</v>
      </c>
      <c r="AX799" s="12" t="s">
        <v>75</v>
      </c>
      <c r="AY799" s="257" t="s">
        <v>241</v>
      </c>
    </row>
    <row r="800" s="13" customFormat="1">
      <c r="B800" s="258"/>
      <c r="C800" s="259"/>
      <c r="D800" s="248" t="s">
        <v>249</v>
      </c>
      <c r="E800" s="260" t="s">
        <v>1</v>
      </c>
      <c r="F800" s="261" t="s">
        <v>251</v>
      </c>
      <c r="G800" s="259"/>
      <c r="H800" s="262">
        <v>12.611000000000001</v>
      </c>
      <c r="I800" s="263"/>
      <c r="J800" s="259"/>
      <c r="K800" s="259"/>
      <c r="L800" s="264"/>
      <c r="M800" s="265"/>
      <c r="N800" s="266"/>
      <c r="O800" s="266"/>
      <c r="P800" s="266"/>
      <c r="Q800" s="266"/>
      <c r="R800" s="266"/>
      <c r="S800" s="266"/>
      <c r="T800" s="267"/>
      <c r="AT800" s="268" t="s">
        <v>249</v>
      </c>
      <c r="AU800" s="268" t="s">
        <v>88</v>
      </c>
      <c r="AV800" s="13" t="s">
        <v>247</v>
      </c>
      <c r="AW800" s="13" t="s">
        <v>31</v>
      </c>
      <c r="AX800" s="13" t="s">
        <v>82</v>
      </c>
      <c r="AY800" s="268" t="s">
        <v>241</v>
      </c>
    </row>
    <row r="801" s="1" customFormat="1" ht="24" customHeight="1">
      <c r="B801" s="37"/>
      <c r="C801" s="233" t="s">
        <v>1169</v>
      </c>
      <c r="D801" s="233" t="s">
        <v>243</v>
      </c>
      <c r="E801" s="234" t="s">
        <v>1170</v>
      </c>
      <c r="F801" s="235" t="s">
        <v>1171</v>
      </c>
      <c r="G801" s="236" t="s">
        <v>325</v>
      </c>
      <c r="H801" s="237">
        <v>1.1830000000000001</v>
      </c>
      <c r="I801" s="238"/>
      <c r="J801" s="239">
        <f>ROUND(I801*H801,2)</f>
        <v>0</v>
      </c>
      <c r="K801" s="235" t="s">
        <v>246</v>
      </c>
      <c r="L801" s="42"/>
      <c r="M801" s="240" t="s">
        <v>1</v>
      </c>
      <c r="N801" s="241" t="s">
        <v>41</v>
      </c>
      <c r="O801" s="85"/>
      <c r="P801" s="242">
        <f>O801*H801</f>
        <v>0</v>
      </c>
      <c r="Q801" s="242">
        <v>0</v>
      </c>
      <c r="R801" s="242">
        <f>Q801*H801</f>
        <v>0</v>
      </c>
      <c r="S801" s="242">
        <v>0</v>
      </c>
      <c r="T801" s="243">
        <f>S801*H801</f>
        <v>0</v>
      </c>
      <c r="AR801" s="244" t="s">
        <v>328</v>
      </c>
      <c r="AT801" s="244" t="s">
        <v>243</v>
      </c>
      <c r="AU801" s="244" t="s">
        <v>88</v>
      </c>
      <c r="AY801" s="16" t="s">
        <v>241</v>
      </c>
      <c r="BE801" s="245">
        <f>IF(N801="základná",J801,0)</f>
        <v>0</v>
      </c>
      <c r="BF801" s="245">
        <f>IF(N801="znížená",J801,0)</f>
        <v>0</v>
      </c>
      <c r="BG801" s="245">
        <f>IF(N801="zákl. prenesená",J801,0)</f>
        <v>0</v>
      </c>
      <c r="BH801" s="245">
        <f>IF(N801="zníž. prenesená",J801,0)</f>
        <v>0</v>
      </c>
      <c r="BI801" s="245">
        <f>IF(N801="nulová",J801,0)</f>
        <v>0</v>
      </c>
      <c r="BJ801" s="16" t="s">
        <v>88</v>
      </c>
      <c r="BK801" s="245">
        <f>ROUND(I801*H801,2)</f>
        <v>0</v>
      </c>
      <c r="BL801" s="16" t="s">
        <v>328</v>
      </c>
      <c r="BM801" s="244" t="s">
        <v>1172</v>
      </c>
    </row>
    <row r="802" s="11" customFormat="1" ht="22.8" customHeight="1">
      <c r="B802" s="217"/>
      <c r="C802" s="218"/>
      <c r="D802" s="219" t="s">
        <v>74</v>
      </c>
      <c r="E802" s="231" t="s">
        <v>1173</v>
      </c>
      <c r="F802" s="231" t="s">
        <v>1174</v>
      </c>
      <c r="G802" s="218"/>
      <c r="H802" s="218"/>
      <c r="I802" s="221"/>
      <c r="J802" s="232">
        <f>BK802</f>
        <v>0</v>
      </c>
      <c r="K802" s="218"/>
      <c r="L802" s="223"/>
      <c r="M802" s="224"/>
      <c r="N802" s="225"/>
      <c r="O802" s="225"/>
      <c r="P802" s="226">
        <f>SUM(P803:P842)</f>
        <v>0</v>
      </c>
      <c r="Q802" s="225"/>
      <c r="R802" s="226">
        <f>SUM(R803:R842)</f>
        <v>0.28550210000000004</v>
      </c>
      <c r="S802" s="225"/>
      <c r="T802" s="227">
        <f>SUM(T803:T842)</f>
        <v>0.018360000000000001</v>
      </c>
      <c r="AR802" s="228" t="s">
        <v>88</v>
      </c>
      <c r="AT802" s="229" t="s">
        <v>74</v>
      </c>
      <c r="AU802" s="229" t="s">
        <v>82</v>
      </c>
      <c r="AY802" s="228" t="s">
        <v>241</v>
      </c>
      <c r="BK802" s="230">
        <f>SUM(BK803:BK842)</f>
        <v>0</v>
      </c>
    </row>
    <row r="803" s="1" customFormat="1" ht="24" customHeight="1">
      <c r="B803" s="37"/>
      <c r="C803" s="233" t="s">
        <v>1175</v>
      </c>
      <c r="D803" s="233" t="s">
        <v>243</v>
      </c>
      <c r="E803" s="234" t="s">
        <v>1176</v>
      </c>
      <c r="F803" s="235" t="s">
        <v>1177</v>
      </c>
      <c r="G803" s="236" t="s">
        <v>134</v>
      </c>
      <c r="H803" s="237">
        <v>24.43</v>
      </c>
      <c r="I803" s="238"/>
      <c r="J803" s="239">
        <f>ROUND(I803*H803,2)</f>
        <v>0</v>
      </c>
      <c r="K803" s="235" t="s">
        <v>1</v>
      </c>
      <c r="L803" s="42"/>
      <c r="M803" s="240" t="s">
        <v>1</v>
      </c>
      <c r="N803" s="241" t="s">
        <v>41</v>
      </c>
      <c r="O803" s="85"/>
      <c r="P803" s="242">
        <f>O803*H803</f>
        <v>0</v>
      </c>
      <c r="Q803" s="242">
        <v>0.00123</v>
      </c>
      <c r="R803" s="242">
        <f>Q803*H803</f>
        <v>0.0300489</v>
      </c>
      <c r="S803" s="242">
        <v>0</v>
      </c>
      <c r="T803" s="243">
        <f>S803*H803</f>
        <v>0</v>
      </c>
      <c r="AR803" s="244" t="s">
        <v>328</v>
      </c>
      <c r="AT803" s="244" t="s">
        <v>243</v>
      </c>
      <c r="AU803" s="244" t="s">
        <v>88</v>
      </c>
      <c r="AY803" s="16" t="s">
        <v>241</v>
      </c>
      <c r="BE803" s="245">
        <f>IF(N803="základná",J803,0)</f>
        <v>0</v>
      </c>
      <c r="BF803" s="245">
        <f>IF(N803="znížená",J803,0)</f>
        <v>0</v>
      </c>
      <c r="BG803" s="245">
        <f>IF(N803="zákl. prenesená",J803,0)</f>
        <v>0</v>
      </c>
      <c r="BH803" s="245">
        <f>IF(N803="zníž. prenesená",J803,0)</f>
        <v>0</v>
      </c>
      <c r="BI803" s="245">
        <f>IF(N803="nulová",J803,0)</f>
        <v>0</v>
      </c>
      <c r="BJ803" s="16" t="s">
        <v>88</v>
      </c>
      <c r="BK803" s="245">
        <f>ROUND(I803*H803,2)</f>
        <v>0</v>
      </c>
      <c r="BL803" s="16" t="s">
        <v>328</v>
      </c>
      <c r="BM803" s="244" t="s">
        <v>1178</v>
      </c>
    </row>
    <row r="804" s="12" customFormat="1">
      <c r="B804" s="246"/>
      <c r="C804" s="247"/>
      <c r="D804" s="248" t="s">
        <v>249</v>
      </c>
      <c r="E804" s="249" t="s">
        <v>1</v>
      </c>
      <c r="F804" s="250" t="s">
        <v>1179</v>
      </c>
      <c r="G804" s="247"/>
      <c r="H804" s="251">
        <v>24.43</v>
      </c>
      <c r="I804" s="252"/>
      <c r="J804" s="247"/>
      <c r="K804" s="247"/>
      <c r="L804" s="253"/>
      <c r="M804" s="254"/>
      <c r="N804" s="255"/>
      <c r="O804" s="255"/>
      <c r="P804" s="255"/>
      <c r="Q804" s="255"/>
      <c r="R804" s="255"/>
      <c r="S804" s="255"/>
      <c r="T804" s="256"/>
      <c r="AT804" s="257" t="s">
        <v>249</v>
      </c>
      <c r="AU804" s="257" t="s">
        <v>88</v>
      </c>
      <c r="AV804" s="12" t="s">
        <v>88</v>
      </c>
      <c r="AW804" s="12" t="s">
        <v>31</v>
      </c>
      <c r="AX804" s="12" t="s">
        <v>75</v>
      </c>
      <c r="AY804" s="257" t="s">
        <v>241</v>
      </c>
    </row>
    <row r="805" s="13" customFormat="1">
      <c r="B805" s="258"/>
      <c r="C805" s="259"/>
      <c r="D805" s="248" t="s">
        <v>249</v>
      </c>
      <c r="E805" s="260" t="s">
        <v>1</v>
      </c>
      <c r="F805" s="261" t="s">
        <v>251</v>
      </c>
      <c r="G805" s="259"/>
      <c r="H805" s="262">
        <v>24.43</v>
      </c>
      <c r="I805" s="263"/>
      <c r="J805" s="259"/>
      <c r="K805" s="259"/>
      <c r="L805" s="264"/>
      <c r="M805" s="265"/>
      <c r="N805" s="266"/>
      <c r="O805" s="266"/>
      <c r="P805" s="266"/>
      <c r="Q805" s="266"/>
      <c r="R805" s="266"/>
      <c r="S805" s="266"/>
      <c r="T805" s="267"/>
      <c r="AT805" s="268" t="s">
        <v>249</v>
      </c>
      <c r="AU805" s="268" t="s">
        <v>88</v>
      </c>
      <c r="AV805" s="13" t="s">
        <v>247</v>
      </c>
      <c r="AW805" s="13" t="s">
        <v>31</v>
      </c>
      <c r="AX805" s="13" t="s">
        <v>82</v>
      </c>
      <c r="AY805" s="268" t="s">
        <v>241</v>
      </c>
    </row>
    <row r="806" s="1" customFormat="1" ht="24" customHeight="1">
      <c r="B806" s="37"/>
      <c r="C806" s="233" t="s">
        <v>1180</v>
      </c>
      <c r="D806" s="233" t="s">
        <v>243</v>
      </c>
      <c r="E806" s="234" t="s">
        <v>1181</v>
      </c>
      <c r="F806" s="235" t="s">
        <v>1182</v>
      </c>
      <c r="G806" s="236" t="s">
        <v>134</v>
      </c>
      <c r="H806" s="237">
        <v>31.120000000000001</v>
      </c>
      <c r="I806" s="238"/>
      <c r="J806" s="239">
        <f>ROUND(I806*H806,2)</f>
        <v>0</v>
      </c>
      <c r="K806" s="235" t="s">
        <v>1</v>
      </c>
      <c r="L806" s="42"/>
      <c r="M806" s="240" t="s">
        <v>1</v>
      </c>
      <c r="N806" s="241" t="s">
        <v>41</v>
      </c>
      <c r="O806" s="85"/>
      <c r="P806" s="242">
        <f>O806*H806</f>
        <v>0</v>
      </c>
      <c r="Q806" s="242">
        <v>0.0020899999999999998</v>
      </c>
      <c r="R806" s="242">
        <f>Q806*H806</f>
        <v>0.065040799999999996</v>
      </c>
      <c r="S806" s="242">
        <v>0</v>
      </c>
      <c r="T806" s="243">
        <f>S806*H806</f>
        <v>0</v>
      </c>
      <c r="AR806" s="244" t="s">
        <v>328</v>
      </c>
      <c r="AT806" s="244" t="s">
        <v>243</v>
      </c>
      <c r="AU806" s="244" t="s">
        <v>88</v>
      </c>
      <c r="AY806" s="16" t="s">
        <v>241</v>
      </c>
      <c r="BE806" s="245">
        <f>IF(N806="základná",J806,0)</f>
        <v>0</v>
      </c>
      <c r="BF806" s="245">
        <f>IF(N806="znížená",J806,0)</f>
        <v>0</v>
      </c>
      <c r="BG806" s="245">
        <f>IF(N806="zákl. prenesená",J806,0)</f>
        <v>0</v>
      </c>
      <c r="BH806" s="245">
        <f>IF(N806="zníž. prenesená",J806,0)</f>
        <v>0</v>
      </c>
      <c r="BI806" s="245">
        <f>IF(N806="nulová",J806,0)</f>
        <v>0</v>
      </c>
      <c r="BJ806" s="16" t="s">
        <v>88</v>
      </c>
      <c r="BK806" s="245">
        <f>ROUND(I806*H806,2)</f>
        <v>0</v>
      </c>
      <c r="BL806" s="16" t="s">
        <v>328</v>
      </c>
      <c r="BM806" s="244" t="s">
        <v>1183</v>
      </c>
    </row>
    <row r="807" s="12" customFormat="1">
      <c r="B807" s="246"/>
      <c r="C807" s="247"/>
      <c r="D807" s="248" t="s">
        <v>249</v>
      </c>
      <c r="E807" s="249" t="s">
        <v>1</v>
      </c>
      <c r="F807" s="250" t="s">
        <v>1184</v>
      </c>
      <c r="G807" s="247"/>
      <c r="H807" s="251">
        <v>31.120000000000001</v>
      </c>
      <c r="I807" s="252"/>
      <c r="J807" s="247"/>
      <c r="K807" s="247"/>
      <c r="L807" s="253"/>
      <c r="M807" s="254"/>
      <c r="N807" s="255"/>
      <c r="O807" s="255"/>
      <c r="P807" s="255"/>
      <c r="Q807" s="255"/>
      <c r="R807" s="255"/>
      <c r="S807" s="255"/>
      <c r="T807" s="256"/>
      <c r="AT807" s="257" t="s">
        <v>249</v>
      </c>
      <c r="AU807" s="257" t="s">
        <v>88</v>
      </c>
      <c r="AV807" s="12" t="s">
        <v>88</v>
      </c>
      <c r="AW807" s="12" t="s">
        <v>31</v>
      </c>
      <c r="AX807" s="12" t="s">
        <v>75</v>
      </c>
      <c r="AY807" s="257" t="s">
        <v>241</v>
      </c>
    </row>
    <row r="808" s="13" customFormat="1">
      <c r="B808" s="258"/>
      <c r="C808" s="259"/>
      <c r="D808" s="248" t="s">
        <v>249</v>
      </c>
      <c r="E808" s="260" t="s">
        <v>1</v>
      </c>
      <c r="F808" s="261" t="s">
        <v>251</v>
      </c>
      <c r="G808" s="259"/>
      <c r="H808" s="262">
        <v>31.120000000000001</v>
      </c>
      <c r="I808" s="263"/>
      <c r="J808" s="259"/>
      <c r="K808" s="259"/>
      <c r="L808" s="264"/>
      <c r="M808" s="265"/>
      <c r="N808" s="266"/>
      <c r="O808" s="266"/>
      <c r="P808" s="266"/>
      <c r="Q808" s="266"/>
      <c r="R808" s="266"/>
      <c r="S808" s="266"/>
      <c r="T808" s="267"/>
      <c r="AT808" s="268" t="s">
        <v>249</v>
      </c>
      <c r="AU808" s="268" t="s">
        <v>88</v>
      </c>
      <c r="AV808" s="13" t="s">
        <v>247</v>
      </c>
      <c r="AW808" s="13" t="s">
        <v>31</v>
      </c>
      <c r="AX808" s="13" t="s">
        <v>82</v>
      </c>
      <c r="AY808" s="268" t="s">
        <v>241</v>
      </c>
    </row>
    <row r="809" s="1" customFormat="1" ht="24" customHeight="1">
      <c r="B809" s="37"/>
      <c r="C809" s="233" t="s">
        <v>1185</v>
      </c>
      <c r="D809" s="233" t="s">
        <v>243</v>
      </c>
      <c r="E809" s="234" t="s">
        <v>1186</v>
      </c>
      <c r="F809" s="235" t="s">
        <v>1187</v>
      </c>
      <c r="G809" s="236" t="s">
        <v>134</v>
      </c>
      <c r="H809" s="237">
        <v>7.1100000000000003</v>
      </c>
      <c r="I809" s="238"/>
      <c r="J809" s="239">
        <f>ROUND(I809*H809,2)</f>
        <v>0</v>
      </c>
      <c r="K809" s="235" t="s">
        <v>1</v>
      </c>
      <c r="L809" s="42"/>
      <c r="M809" s="240" t="s">
        <v>1</v>
      </c>
      <c r="N809" s="241" t="s">
        <v>41</v>
      </c>
      <c r="O809" s="85"/>
      <c r="P809" s="242">
        <f>O809*H809</f>
        <v>0</v>
      </c>
      <c r="Q809" s="242">
        <v>0.0054900000000000001</v>
      </c>
      <c r="R809" s="242">
        <f>Q809*H809</f>
        <v>0.039033900000000003</v>
      </c>
      <c r="S809" s="242">
        <v>0</v>
      </c>
      <c r="T809" s="243">
        <f>S809*H809</f>
        <v>0</v>
      </c>
      <c r="AR809" s="244" t="s">
        <v>328</v>
      </c>
      <c r="AT809" s="244" t="s">
        <v>243</v>
      </c>
      <c r="AU809" s="244" t="s">
        <v>88</v>
      </c>
      <c r="AY809" s="16" t="s">
        <v>241</v>
      </c>
      <c r="BE809" s="245">
        <f>IF(N809="základná",J809,0)</f>
        <v>0</v>
      </c>
      <c r="BF809" s="245">
        <f>IF(N809="znížená",J809,0)</f>
        <v>0</v>
      </c>
      <c r="BG809" s="245">
        <f>IF(N809="zákl. prenesená",J809,0)</f>
        <v>0</v>
      </c>
      <c r="BH809" s="245">
        <f>IF(N809="zníž. prenesená",J809,0)</f>
        <v>0</v>
      </c>
      <c r="BI809" s="245">
        <f>IF(N809="nulová",J809,0)</f>
        <v>0</v>
      </c>
      <c r="BJ809" s="16" t="s">
        <v>88</v>
      </c>
      <c r="BK809" s="245">
        <f>ROUND(I809*H809,2)</f>
        <v>0</v>
      </c>
      <c r="BL809" s="16" t="s">
        <v>328</v>
      </c>
      <c r="BM809" s="244" t="s">
        <v>1188</v>
      </c>
    </row>
    <row r="810" s="12" customFormat="1">
      <c r="B810" s="246"/>
      <c r="C810" s="247"/>
      <c r="D810" s="248" t="s">
        <v>249</v>
      </c>
      <c r="E810" s="249" t="s">
        <v>1</v>
      </c>
      <c r="F810" s="250" t="s">
        <v>1189</v>
      </c>
      <c r="G810" s="247"/>
      <c r="H810" s="251">
        <v>7.1100000000000003</v>
      </c>
      <c r="I810" s="252"/>
      <c r="J810" s="247"/>
      <c r="K810" s="247"/>
      <c r="L810" s="253"/>
      <c r="M810" s="254"/>
      <c r="N810" s="255"/>
      <c r="O810" s="255"/>
      <c r="P810" s="255"/>
      <c r="Q810" s="255"/>
      <c r="R810" s="255"/>
      <c r="S810" s="255"/>
      <c r="T810" s="256"/>
      <c r="AT810" s="257" t="s">
        <v>249</v>
      </c>
      <c r="AU810" s="257" t="s">
        <v>88</v>
      </c>
      <c r="AV810" s="12" t="s">
        <v>88</v>
      </c>
      <c r="AW810" s="12" t="s">
        <v>31</v>
      </c>
      <c r="AX810" s="12" t="s">
        <v>75</v>
      </c>
      <c r="AY810" s="257" t="s">
        <v>241</v>
      </c>
    </row>
    <row r="811" s="13" customFormat="1">
      <c r="B811" s="258"/>
      <c r="C811" s="259"/>
      <c r="D811" s="248" t="s">
        <v>249</v>
      </c>
      <c r="E811" s="260" t="s">
        <v>1</v>
      </c>
      <c r="F811" s="261" t="s">
        <v>251</v>
      </c>
      <c r="G811" s="259"/>
      <c r="H811" s="262">
        <v>7.1100000000000003</v>
      </c>
      <c r="I811" s="263"/>
      <c r="J811" s="259"/>
      <c r="K811" s="259"/>
      <c r="L811" s="264"/>
      <c r="M811" s="265"/>
      <c r="N811" s="266"/>
      <c r="O811" s="266"/>
      <c r="P811" s="266"/>
      <c r="Q811" s="266"/>
      <c r="R811" s="266"/>
      <c r="S811" s="266"/>
      <c r="T811" s="267"/>
      <c r="AT811" s="268" t="s">
        <v>249</v>
      </c>
      <c r="AU811" s="268" t="s">
        <v>88</v>
      </c>
      <c r="AV811" s="13" t="s">
        <v>247</v>
      </c>
      <c r="AW811" s="13" t="s">
        <v>31</v>
      </c>
      <c r="AX811" s="13" t="s">
        <v>82</v>
      </c>
      <c r="AY811" s="268" t="s">
        <v>241</v>
      </c>
    </row>
    <row r="812" s="1" customFormat="1" ht="24" customHeight="1">
      <c r="B812" s="37"/>
      <c r="C812" s="233" t="s">
        <v>1190</v>
      </c>
      <c r="D812" s="233" t="s">
        <v>243</v>
      </c>
      <c r="E812" s="234" t="s">
        <v>1191</v>
      </c>
      <c r="F812" s="235" t="s">
        <v>1192</v>
      </c>
      <c r="G812" s="236" t="s">
        <v>485</v>
      </c>
      <c r="H812" s="237">
        <v>98</v>
      </c>
      <c r="I812" s="238"/>
      <c r="J812" s="239">
        <f>ROUND(I812*H812,2)</f>
        <v>0</v>
      </c>
      <c r="K812" s="235" t="s">
        <v>1</v>
      </c>
      <c r="L812" s="42"/>
      <c r="M812" s="240" t="s">
        <v>1</v>
      </c>
      <c r="N812" s="241" t="s">
        <v>41</v>
      </c>
      <c r="O812" s="85"/>
      <c r="P812" s="242">
        <f>O812*H812</f>
        <v>0</v>
      </c>
      <c r="Q812" s="242">
        <v>4.0000000000000003E-05</v>
      </c>
      <c r="R812" s="242">
        <f>Q812*H812</f>
        <v>0.0039200000000000007</v>
      </c>
      <c r="S812" s="242">
        <v>0</v>
      </c>
      <c r="T812" s="243">
        <f>S812*H812</f>
        <v>0</v>
      </c>
      <c r="AR812" s="244" t="s">
        <v>328</v>
      </c>
      <c r="AT812" s="244" t="s">
        <v>243</v>
      </c>
      <c r="AU812" s="244" t="s">
        <v>88</v>
      </c>
      <c r="AY812" s="16" t="s">
        <v>241</v>
      </c>
      <c r="BE812" s="245">
        <f>IF(N812="základná",J812,0)</f>
        <v>0</v>
      </c>
      <c r="BF812" s="245">
        <f>IF(N812="znížená",J812,0)</f>
        <v>0</v>
      </c>
      <c r="BG812" s="245">
        <f>IF(N812="zákl. prenesená",J812,0)</f>
        <v>0</v>
      </c>
      <c r="BH812" s="245">
        <f>IF(N812="zníž. prenesená",J812,0)</f>
        <v>0</v>
      </c>
      <c r="BI812" s="245">
        <f>IF(N812="nulová",J812,0)</f>
        <v>0</v>
      </c>
      <c r="BJ812" s="16" t="s">
        <v>88</v>
      </c>
      <c r="BK812" s="245">
        <f>ROUND(I812*H812,2)</f>
        <v>0</v>
      </c>
      <c r="BL812" s="16" t="s">
        <v>328</v>
      </c>
      <c r="BM812" s="244" t="s">
        <v>1193</v>
      </c>
    </row>
    <row r="813" s="12" customFormat="1">
      <c r="B813" s="246"/>
      <c r="C813" s="247"/>
      <c r="D813" s="248" t="s">
        <v>249</v>
      </c>
      <c r="E813" s="249" t="s">
        <v>1</v>
      </c>
      <c r="F813" s="250" t="s">
        <v>1194</v>
      </c>
      <c r="G813" s="247"/>
      <c r="H813" s="251">
        <v>98</v>
      </c>
      <c r="I813" s="252"/>
      <c r="J813" s="247"/>
      <c r="K813" s="247"/>
      <c r="L813" s="253"/>
      <c r="M813" s="254"/>
      <c r="N813" s="255"/>
      <c r="O813" s="255"/>
      <c r="P813" s="255"/>
      <c r="Q813" s="255"/>
      <c r="R813" s="255"/>
      <c r="S813" s="255"/>
      <c r="T813" s="256"/>
      <c r="AT813" s="257" t="s">
        <v>249</v>
      </c>
      <c r="AU813" s="257" t="s">
        <v>88</v>
      </c>
      <c r="AV813" s="12" t="s">
        <v>88</v>
      </c>
      <c r="AW813" s="12" t="s">
        <v>31</v>
      </c>
      <c r="AX813" s="12" t="s">
        <v>75</v>
      </c>
      <c r="AY813" s="257" t="s">
        <v>241</v>
      </c>
    </row>
    <row r="814" s="13" customFormat="1">
      <c r="B814" s="258"/>
      <c r="C814" s="259"/>
      <c r="D814" s="248" t="s">
        <v>249</v>
      </c>
      <c r="E814" s="260" t="s">
        <v>1</v>
      </c>
      <c r="F814" s="261" t="s">
        <v>251</v>
      </c>
      <c r="G814" s="259"/>
      <c r="H814" s="262">
        <v>98</v>
      </c>
      <c r="I814" s="263"/>
      <c r="J814" s="259"/>
      <c r="K814" s="259"/>
      <c r="L814" s="264"/>
      <c r="M814" s="265"/>
      <c r="N814" s="266"/>
      <c r="O814" s="266"/>
      <c r="P814" s="266"/>
      <c r="Q814" s="266"/>
      <c r="R814" s="266"/>
      <c r="S814" s="266"/>
      <c r="T814" s="267"/>
      <c r="AT814" s="268" t="s">
        <v>249</v>
      </c>
      <c r="AU814" s="268" t="s">
        <v>88</v>
      </c>
      <c r="AV814" s="13" t="s">
        <v>247</v>
      </c>
      <c r="AW814" s="13" t="s">
        <v>31</v>
      </c>
      <c r="AX814" s="13" t="s">
        <v>82</v>
      </c>
      <c r="AY814" s="268" t="s">
        <v>241</v>
      </c>
    </row>
    <row r="815" s="1" customFormat="1" ht="24" customHeight="1">
      <c r="B815" s="37"/>
      <c r="C815" s="233" t="s">
        <v>1195</v>
      </c>
      <c r="D815" s="233" t="s">
        <v>243</v>
      </c>
      <c r="E815" s="234" t="s">
        <v>1196</v>
      </c>
      <c r="F815" s="235" t="s">
        <v>1197</v>
      </c>
      <c r="G815" s="236" t="s">
        <v>485</v>
      </c>
      <c r="H815" s="237">
        <v>62</v>
      </c>
      <c r="I815" s="238"/>
      <c r="J815" s="239">
        <f>ROUND(I815*H815,2)</f>
        <v>0</v>
      </c>
      <c r="K815" s="235" t="s">
        <v>1</v>
      </c>
      <c r="L815" s="42"/>
      <c r="M815" s="240" t="s">
        <v>1</v>
      </c>
      <c r="N815" s="241" t="s">
        <v>41</v>
      </c>
      <c r="O815" s="85"/>
      <c r="P815" s="242">
        <f>O815*H815</f>
        <v>0</v>
      </c>
      <c r="Q815" s="242">
        <v>4.0000000000000003E-05</v>
      </c>
      <c r="R815" s="242">
        <f>Q815*H815</f>
        <v>0.00248</v>
      </c>
      <c r="S815" s="242">
        <v>0</v>
      </c>
      <c r="T815" s="243">
        <f>S815*H815</f>
        <v>0</v>
      </c>
      <c r="AR815" s="244" t="s">
        <v>328</v>
      </c>
      <c r="AT815" s="244" t="s">
        <v>243</v>
      </c>
      <c r="AU815" s="244" t="s">
        <v>88</v>
      </c>
      <c r="AY815" s="16" t="s">
        <v>241</v>
      </c>
      <c r="BE815" s="245">
        <f>IF(N815="základná",J815,0)</f>
        <v>0</v>
      </c>
      <c r="BF815" s="245">
        <f>IF(N815="znížená",J815,0)</f>
        <v>0</v>
      </c>
      <c r="BG815" s="245">
        <f>IF(N815="zákl. prenesená",J815,0)</f>
        <v>0</v>
      </c>
      <c r="BH815" s="245">
        <f>IF(N815="zníž. prenesená",J815,0)</f>
        <v>0</v>
      </c>
      <c r="BI815" s="245">
        <f>IF(N815="nulová",J815,0)</f>
        <v>0</v>
      </c>
      <c r="BJ815" s="16" t="s">
        <v>88</v>
      </c>
      <c r="BK815" s="245">
        <f>ROUND(I815*H815,2)</f>
        <v>0</v>
      </c>
      <c r="BL815" s="16" t="s">
        <v>328</v>
      </c>
      <c r="BM815" s="244" t="s">
        <v>1198</v>
      </c>
    </row>
    <row r="816" s="12" customFormat="1">
      <c r="B816" s="246"/>
      <c r="C816" s="247"/>
      <c r="D816" s="248" t="s">
        <v>249</v>
      </c>
      <c r="E816" s="249" t="s">
        <v>1</v>
      </c>
      <c r="F816" s="250" t="s">
        <v>1199</v>
      </c>
      <c r="G816" s="247"/>
      <c r="H816" s="251">
        <v>62</v>
      </c>
      <c r="I816" s="252"/>
      <c r="J816" s="247"/>
      <c r="K816" s="247"/>
      <c r="L816" s="253"/>
      <c r="M816" s="254"/>
      <c r="N816" s="255"/>
      <c r="O816" s="255"/>
      <c r="P816" s="255"/>
      <c r="Q816" s="255"/>
      <c r="R816" s="255"/>
      <c r="S816" s="255"/>
      <c r="T816" s="256"/>
      <c r="AT816" s="257" t="s">
        <v>249</v>
      </c>
      <c r="AU816" s="257" t="s">
        <v>88</v>
      </c>
      <c r="AV816" s="12" t="s">
        <v>88</v>
      </c>
      <c r="AW816" s="12" t="s">
        <v>31</v>
      </c>
      <c r="AX816" s="12" t="s">
        <v>75</v>
      </c>
      <c r="AY816" s="257" t="s">
        <v>241</v>
      </c>
    </row>
    <row r="817" s="13" customFormat="1">
      <c r="B817" s="258"/>
      <c r="C817" s="259"/>
      <c r="D817" s="248" t="s">
        <v>249</v>
      </c>
      <c r="E817" s="260" t="s">
        <v>1</v>
      </c>
      <c r="F817" s="261" t="s">
        <v>251</v>
      </c>
      <c r="G817" s="259"/>
      <c r="H817" s="262">
        <v>62</v>
      </c>
      <c r="I817" s="263"/>
      <c r="J817" s="259"/>
      <c r="K817" s="259"/>
      <c r="L817" s="264"/>
      <c r="M817" s="265"/>
      <c r="N817" s="266"/>
      <c r="O817" s="266"/>
      <c r="P817" s="266"/>
      <c r="Q817" s="266"/>
      <c r="R817" s="266"/>
      <c r="S817" s="266"/>
      <c r="T817" s="267"/>
      <c r="AT817" s="268" t="s">
        <v>249</v>
      </c>
      <c r="AU817" s="268" t="s">
        <v>88</v>
      </c>
      <c r="AV817" s="13" t="s">
        <v>247</v>
      </c>
      <c r="AW817" s="13" t="s">
        <v>31</v>
      </c>
      <c r="AX817" s="13" t="s">
        <v>82</v>
      </c>
      <c r="AY817" s="268" t="s">
        <v>241</v>
      </c>
    </row>
    <row r="818" s="1" customFormat="1" ht="24" customHeight="1">
      <c r="B818" s="37"/>
      <c r="C818" s="233" t="s">
        <v>1200</v>
      </c>
      <c r="D818" s="233" t="s">
        <v>243</v>
      </c>
      <c r="E818" s="234" t="s">
        <v>1201</v>
      </c>
      <c r="F818" s="235" t="s">
        <v>1202</v>
      </c>
      <c r="G818" s="236" t="s">
        <v>134</v>
      </c>
      <c r="H818" s="237">
        <v>24.57</v>
      </c>
      <c r="I818" s="238"/>
      <c r="J818" s="239">
        <f>ROUND(I818*H818,2)</f>
        <v>0</v>
      </c>
      <c r="K818" s="235" t="s">
        <v>246</v>
      </c>
      <c r="L818" s="42"/>
      <c r="M818" s="240" t="s">
        <v>1</v>
      </c>
      <c r="N818" s="241" t="s">
        <v>41</v>
      </c>
      <c r="O818" s="85"/>
      <c r="P818" s="242">
        <f>O818*H818</f>
        <v>0</v>
      </c>
      <c r="Q818" s="242">
        <v>0.0024499999999999999</v>
      </c>
      <c r="R818" s="242">
        <f>Q818*H818</f>
        <v>0.0601965</v>
      </c>
      <c r="S818" s="242">
        <v>0</v>
      </c>
      <c r="T818" s="243">
        <f>S818*H818</f>
        <v>0</v>
      </c>
      <c r="AR818" s="244" t="s">
        <v>328</v>
      </c>
      <c r="AT818" s="244" t="s">
        <v>243</v>
      </c>
      <c r="AU818" s="244" t="s">
        <v>88</v>
      </c>
      <c r="AY818" s="16" t="s">
        <v>241</v>
      </c>
      <c r="BE818" s="245">
        <f>IF(N818="základná",J818,0)</f>
        <v>0</v>
      </c>
      <c r="BF818" s="245">
        <f>IF(N818="znížená",J818,0)</f>
        <v>0</v>
      </c>
      <c r="BG818" s="245">
        <f>IF(N818="zákl. prenesená",J818,0)</f>
        <v>0</v>
      </c>
      <c r="BH818" s="245">
        <f>IF(N818="zníž. prenesená",J818,0)</f>
        <v>0</v>
      </c>
      <c r="BI818" s="245">
        <f>IF(N818="nulová",J818,0)</f>
        <v>0</v>
      </c>
      <c r="BJ818" s="16" t="s">
        <v>88</v>
      </c>
      <c r="BK818" s="245">
        <f>ROUND(I818*H818,2)</f>
        <v>0</v>
      </c>
      <c r="BL818" s="16" t="s">
        <v>328</v>
      </c>
      <c r="BM818" s="244" t="s">
        <v>1203</v>
      </c>
    </row>
    <row r="819" s="12" customFormat="1">
      <c r="B819" s="246"/>
      <c r="C819" s="247"/>
      <c r="D819" s="248" t="s">
        <v>249</v>
      </c>
      <c r="E819" s="249" t="s">
        <v>1</v>
      </c>
      <c r="F819" s="250" t="s">
        <v>1204</v>
      </c>
      <c r="G819" s="247"/>
      <c r="H819" s="251">
        <v>24.57</v>
      </c>
      <c r="I819" s="252"/>
      <c r="J819" s="247"/>
      <c r="K819" s="247"/>
      <c r="L819" s="253"/>
      <c r="M819" s="254"/>
      <c r="N819" s="255"/>
      <c r="O819" s="255"/>
      <c r="P819" s="255"/>
      <c r="Q819" s="255"/>
      <c r="R819" s="255"/>
      <c r="S819" s="255"/>
      <c r="T819" s="256"/>
      <c r="AT819" s="257" t="s">
        <v>249</v>
      </c>
      <c r="AU819" s="257" t="s">
        <v>88</v>
      </c>
      <c r="AV819" s="12" t="s">
        <v>88</v>
      </c>
      <c r="AW819" s="12" t="s">
        <v>31</v>
      </c>
      <c r="AX819" s="12" t="s">
        <v>75</v>
      </c>
      <c r="AY819" s="257" t="s">
        <v>241</v>
      </c>
    </row>
    <row r="820" s="13" customFormat="1">
      <c r="B820" s="258"/>
      <c r="C820" s="259"/>
      <c r="D820" s="248" t="s">
        <v>249</v>
      </c>
      <c r="E820" s="260" t="s">
        <v>1</v>
      </c>
      <c r="F820" s="261" t="s">
        <v>251</v>
      </c>
      <c r="G820" s="259"/>
      <c r="H820" s="262">
        <v>24.57</v>
      </c>
      <c r="I820" s="263"/>
      <c r="J820" s="259"/>
      <c r="K820" s="259"/>
      <c r="L820" s="264"/>
      <c r="M820" s="265"/>
      <c r="N820" s="266"/>
      <c r="O820" s="266"/>
      <c r="P820" s="266"/>
      <c r="Q820" s="266"/>
      <c r="R820" s="266"/>
      <c r="S820" s="266"/>
      <c r="T820" s="267"/>
      <c r="AT820" s="268" t="s">
        <v>249</v>
      </c>
      <c r="AU820" s="268" t="s">
        <v>88</v>
      </c>
      <c r="AV820" s="13" t="s">
        <v>247</v>
      </c>
      <c r="AW820" s="13" t="s">
        <v>31</v>
      </c>
      <c r="AX820" s="13" t="s">
        <v>82</v>
      </c>
      <c r="AY820" s="268" t="s">
        <v>241</v>
      </c>
    </row>
    <row r="821" s="1" customFormat="1" ht="24" customHeight="1">
      <c r="B821" s="37"/>
      <c r="C821" s="233" t="s">
        <v>1205</v>
      </c>
      <c r="D821" s="233" t="s">
        <v>243</v>
      </c>
      <c r="E821" s="234" t="s">
        <v>1206</v>
      </c>
      <c r="F821" s="235" t="s">
        <v>1207</v>
      </c>
      <c r="G821" s="236" t="s">
        <v>485</v>
      </c>
      <c r="H821" s="237">
        <v>2</v>
      </c>
      <c r="I821" s="238"/>
      <c r="J821" s="239">
        <f>ROUND(I821*H821,2)</f>
        <v>0</v>
      </c>
      <c r="K821" s="235" t="s">
        <v>246</v>
      </c>
      <c r="L821" s="42"/>
      <c r="M821" s="240" t="s">
        <v>1</v>
      </c>
      <c r="N821" s="241" t="s">
        <v>41</v>
      </c>
      <c r="O821" s="85"/>
      <c r="P821" s="242">
        <f>O821*H821</f>
        <v>0</v>
      </c>
      <c r="Q821" s="242">
        <v>0.00158</v>
      </c>
      <c r="R821" s="242">
        <f>Q821*H821</f>
        <v>0.00316</v>
      </c>
      <c r="S821" s="242">
        <v>0</v>
      </c>
      <c r="T821" s="243">
        <f>S821*H821</f>
        <v>0</v>
      </c>
      <c r="AR821" s="244" t="s">
        <v>328</v>
      </c>
      <c r="AT821" s="244" t="s">
        <v>243</v>
      </c>
      <c r="AU821" s="244" t="s">
        <v>88</v>
      </c>
      <c r="AY821" s="16" t="s">
        <v>241</v>
      </c>
      <c r="BE821" s="245">
        <f>IF(N821="základná",J821,0)</f>
        <v>0</v>
      </c>
      <c r="BF821" s="245">
        <f>IF(N821="znížená",J821,0)</f>
        <v>0</v>
      </c>
      <c r="BG821" s="245">
        <f>IF(N821="zákl. prenesená",J821,0)</f>
        <v>0</v>
      </c>
      <c r="BH821" s="245">
        <f>IF(N821="zníž. prenesená",J821,0)</f>
        <v>0</v>
      </c>
      <c r="BI821" s="245">
        <f>IF(N821="nulová",J821,0)</f>
        <v>0</v>
      </c>
      <c r="BJ821" s="16" t="s">
        <v>88</v>
      </c>
      <c r="BK821" s="245">
        <f>ROUND(I821*H821,2)</f>
        <v>0</v>
      </c>
      <c r="BL821" s="16" t="s">
        <v>328</v>
      </c>
      <c r="BM821" s="244" t="s">
        <v>1208</v>
      </c>
    </row>
    <row r="822" s="12" customFormat="1">
      <c r="B822" s="246"/>
      <c r="C822" s="247"/>
      <c r="D822" s="248" t="s">
        <v>249</v>
      </c>
      <c r="E822" s="249" t="s">
        <v>1</v>
      </c>
      <c r="F822" s="250" t="s">
        <v>1209</v>
      </c>
      <c r="G822" s="247"/>
      <c r="H822" s="251">
        <v>2</v>
      </c>
      <c r="I822" s="252"/>
      <c r="J822" s="247"/>
      <c r="K822" s="247"/>
      <c r="L822" s="253"/>
      <c r="M822" s="254"/>
      <c r="N822" s="255"/>
      <c r="O822" s="255"/>
      <c r="P822" s="255"/>
      <c r="Q822" s="255"/>
      <c r="R822" s="255"/>
      <c r="S822" s="255"/>
      <c r="T822" s="256"/>
      <c r="AT822" s="257" t="s">
        <v>249</v>
      </c>
      <c r="AU822" s="257" t="s">
        <v>88</v>
      </c>
      <c r="AV822" s="12" t="s">
        <v>88</v>
      </c>
      <c r="AW822" s="12" t="s">
        <v>31</v>
      </c>
      <c r="AX822" s="12" t="s">
        <v>75</v>
      </c>
      <c r="AY822" s="257" t="s">
        <v>241</v>
      </c>
    </row>
    <row r="823" s="13" customFormat="1">
      <c r="B823" s="258"/>
      <c r="C823" s="259"/>
      <c r="D823" s="248" t="s">
        <v>249</v>
      </c>
      <c r="E823" s="260" t="s">
        <v>1</v>
      </c>
      <c r="F823" s="261" t="s">
        <v>251</v>
      </c>
      <c r="G823" s="259"/>
      <c r="H823" s="262">
        <v>2</v>
      </c>
      <c r="I823" s="263"/>
      <c r="J823" s="259"/>
      <c r="K823" s="259"/>
      <c r="L823" s="264"/>
      <c r="M823" s="265"/>
      <c r="N823" s="266"/>
      <c r="O823" s="266"/>
      <c r="P823" s="266"/>
      <c r="Q823" s="266"/>
      <c r="R823" s="266"/>
      <c r="S823" s="266"/>
      <c r="T823" s="267"/>
      <c r="AT823" s="268" t="s">
        <v>249</v>
      </c>
      <c r="AU823" s="268" t="s">
        <v>88</v>
      </c>
      <c r="AV823" s="13" t="s">
        <v>247</v>
      </c>
      <c r="AW823" s="13" t="s">
        <v>31</v>
      </c>
      <c r="AX823" s="13" t="s">
        <v>82</v>
      </c>
      <c r="AY823" s="268" t="s">
        <v>241</v>
      </c>
    </row>
    <row r="824" s="1" customFormat="1" ht="24" customHeight="1">
      <c r="B824" s="37"/>
      <c r="C824" s="233" t="s">
        <v>1210</v>
      </c>
      <c r="D824" s="233" t="s">
        <v>243</v>
      </c>
      <c r="E824" s="234" t="s">
        <v>1211</v>
      </c>
      <c r="F824" s="235" t="s">
        <v>1212</v>
      </c>
      <c r="G824" s="236" t="s">
        <v>134</v>
      </c>
      <c r="H824" s="237">
        <v>16.899999999999999</v>
      </c>
      <c r="I824" s="238"/>
      <c r="J824" s="239">
        <f>ROUND(I824*H824,2)</f>
        <v>0</v>
      </c>
      <c r="K824" s="235" t="s">
        <v>246</v>
      </c>
      <c r="L824" s="42"/>
      <c r="M824" s="240" t="s">
        <v>1</v>
      </c>
      <c r="N824" s="241" t="s">
        <v>41</v>
      </c>
      <c r="O824" s="85"/>
      <c r="P824" s="242">
        <f>O824*H824</f>
        <v>0</v>
      </c>
      <c r="Q824" s="242">
        <v>0.0029199999999999999</v>
      </c>
      <c r="R824" s="242">
        <f>Q824*H824</f>
        <v>0.049347999999999996</v>
      </c>
      <c r="S824" s="242">
        <v>0</v>
      </c>
      <c r="T824" s="243">
        <f>S824*H824</f>
        <v>0</v>
      </c>
      <c r="AR824" s="244" t="s">
        <v>328</v>
      </c>
      <c r="AT824" s="244" t="s">
        <v>243</v>
      </c>
      <c r="AU824" s="244" t="s">
        <v>88</v>
      </c>
      <c r="AY824" s="16" t="s">
        <v>241</v>
      </c>
      <c r="BE824" s="245">
        <f>IF(N824="základná",J824,0)</f>
        <v>0</v>
      </c>
      <c r="BF824" s="245">
        <f>IF(N824="znížená",J824,0)</f>
        <v>0</v>
      </c>
      <c r="BG824" s="245">
        <f>IF(N824="zákl. prenesená",J824,0)</f>
        <v>0</v>
      </c>
      <c r="BH824" s="245">
        <f>IF(N824="zníž. prenesená",J824,0)</f>
        <v>0</v>
      </c>
      <c r="BI824" s="245">
        <f>IF(N824="nulová",J824,0)</f>
        <v>0</v>
      </c>
      <c r="BJ824" s="16" t="s">
        <v>88</v>
      </c>
      <c r="BK824" s="245">
        <f>ROUND(I824*H824,2)</f>
        <v>0</v>
      </c>
      <c r="BL824" s="16" t="s">
        <v>328</v>
      </c>
      <c r="BM824" s="244" t="s">
        <v>1213</v>
      </c>
    </row>
    <row r="825" s="12" customFormat="1">
      <c r="B825" s="246"/>
      <c r="C825" s="247"/>
      <c r="D825" s="248" t="s">
        <v>249</v>
      </c>
      <c r="E825" s="249" t="s">
        <v>1</v>
      </c>
      <c r="F825" s="250" t="s">
        <v>1214</v>
      </c>
      <c r="G825" s="247"/>
      <c r="H825" s="251">
        <v>15.199999999999999</v>
      </c>
      <c r="I825" s="252"/>
      <c r="J825" s="247"/>
      <c r="K825" s="247"/>
      <c r="L825" s="253"/>
      <c r="M825" s="254"/>
      <c r="N825" s="255"/>
      <c r="O825" s="255"/>
      <c r="P825" s="255"/>
      <c r="Q825" s="255"/>
      <c r="R825" s="255"/>
      <c r="S825" s="255"/>
      <c r="T825" s="256"/>
      <c r="AT825" s="257" t="s">
        <v>249</v>
      </c>
      <c r="AU825" s="257" t="s">
        <v>88</v>
      </c>
      <c r="AV825" s="12" t="s">
        <v>88</v>
      </c>
      <c r="AW825" s="12" t="s">
        <v>31</v>
      </c>
      <c r="AX825" s="12" t="s">
        <v>75</v>
      </c>
      <c r="AY825" s="257" t="s">
        <v>241</v>
      </c>
    </row>
    <row r="826" s="12" customFormat="1">
      <c r="B826" s="246"/>
      <c r="C826" s="247"/>
      <c r="D826" s="248" t="s">
        <v>249</v>
      </c>
      <c r="E826" s="249" t="s">
        <v>1</v>
      </c>
      <c r="F826" s="250" t="s">
        <v>1215</v>
      </c>
      <c r="G826" s="247"/>
      <c r="H826" s="251">
        <v>1.7</v>
      </c>
      <c r="I826" s="252"/>
      <c r="J826" s="247"/>
      <c r="K826" s="247"/>
      <c r="L826" s="253"/>
      <c r="M826" s="254"/>
      <c r="N826" s="255"/>
      <c r="O826" s="255"/>
      <c r="P826" s="255"/>
      <c r="Q826" s="255"/>
      <c r="R826" s="255"/>
      <c r="S826" s="255"/>
      <c r="T826" s="256"/>
      <c r="AT826" s="257" t="s">
        <v>249</v>
      </c>
      <c r="AU826" s="257" t="s">
        <v>88</v>
      </c>
      <c r="AV826" s="12" t="s">
        <v>88</v>
      </c>
      <c r="AW826" s="12" t="s">
        <v>31</v>
      </c>
      <c r="AX826" s="12" t="s">
        <v>75</v>
      </c>
      <c r="AY826" s="257" t="s">
        <v>241</v>
      </c>
    </row>
    <row r="827" s="13" customFormat="1">
      <c r="B827" s="258"/>
      <c r="C827" s="259"/>
      <c r="D827" s="248" t="s">
        <v>249</v>
      </c>
      <c r="E827" s="260" t="s">
        <v>1</v>
      </c>
      <c r="F827" s="261" t="s">
        <v>251</v>
      </c>
      <c r="G827" s="259"/>
      <c r="H827" s="262">
        <v>16.899999999999999</v>
      </c>
      <c r="I827" s="263"/>
      <c r="J827" s="259"/>
      <c r="K827" s="259"/>
      <c r="L827" s="264"/>
      <c r="M827" s="265"/>
      <c r="N827" s="266"/>
      <c r="O827" s="266"/>
      <c r="P827" s="266"/>
      <c r="Q827" s="266"/>
      <c r="R827" s="266"/>
      <c r="S827" s="266"/>
      <c r="T827" s="267"/>
      <c r="AT827" s="268" t="s">
        <v>249</v>
      </c>
      <c r="AU827" s="268" t="s">
        <v>88</v>
      </c>
      <c r="AV827" s="13" t="s">
        <v>247</v>
      </c>
      <c r="AW827" s="13" t="s">
        <v>31</v>
      </c>
      <c r="AX827" s="13" t="s">
        <v>82</v>
      </c>
      <c r="AY827" s="268" t="s">
        <v>241</v>
      </c>
    </row>
    <row r="828" s="1" customFormat="1" ht="24" customHeight="1">
      <c r="B828" s="37"/>
      <c r="C828" s="233" t="s">
        <v>1216</v>
      </c>
      <c r="D828" s="233" t="s">
        <v>243</v>
      </c>
      <c r="E828" s="234" t="s">
        <v>1217</v>
      </c>
      <c r="F828" s="235" t="s">
        <v>1218</v>
      </c>
      <c r="G828" s="236" t="s">
        <v>134</v>
      </c>
      <c r="H828" s="237">
        <v>13.6</v>
      </c>
      <c r="I828" s="238"/>
      <c r="J828" s="239">
        <f>ROUND(I828*H828,2)</f>
        <v>0</v>
      </c>
      <c r="K828" s="235" t="s">
        <v>246</v>
      </c>
      <c r="L828" s="42"/>
      <c r="M828" s="240" t="s">
        <v>1</v>
      </c>
      <c r="N828" s="241" t="s">
        <v>41</v>
      </c>
      <c r="O828" s="85"/>
      <c r="P828" s="242">
        <f>O828*H828</f>
        <v>0</v>
      </c>
      <c r="Q828" s="242">
        <v>0</v>
      </c>
      <c r="R828" s="242">
        <f>Q828*H828</f>
        <v>0</v>
      </c>
      <c r="S828" s="242">
        <v>0.0013500000000000001</v>
      </c>
      <c r="T828" s="243">
        <f>S828*H828</f>
        <v>0.018360000000000001</v>
      </c>
      <c r="AR828" s="244" t="s">
        <v>328</v>
      </c>
      <c r="AT828" s="244" t="s">
        <v>243</v>
      </c>
      <c r="AU828" s="244" t="s">
        <v>88</v>
      </c>
      <c r="AY828" s="16" t="s">
        <v>241</v>
      </c>
      <c r="BE828" s="245">
        <f>IF(N828="základná",J828,0)</f>
        <v>0</v>
      </c>
      <c r="BF828" s="245">
        <f>IF(N828="znížená",J828,0)</f>
        <v>0</v>
      </c>
      <c r="BG828" s="245">
        <f>IF(N828="zákl. prenesená",J828,0)</f>
        <v>0</v>
      </c>
      <c r="BH828" s="245">
        <f>IF(N828="zníž. prenesená",J828,0)</f>
        <v>0</v>
      </c>
      <c r="BI828" s="245">
        <f>IF(N828="nulová",J828,0)</f>
        <v>0</v>
      </c>
      <c r="BJ828" s="16" t="s">
        <v>88</v>
      </c>
      <c r="BK828" s="245">
        <f>ROUND(I828*H828,2)</f>
        <v>0</v>
      </c>
      <c r="BL828" s="16" t="s">
        <v>328</v>
      </c>
      <c r="BM828" s="244" t="s">
        <v>1219</v>
      </c>
    </row>
    <row r="829" s="14" customFormat="1">
      <c r="B829" s="269"/>
      <c r="C829" s="270"/>
      <c r="D829" s="248" t="s">
        <v>249</v>
      </c>
      <c r="E829" s="271" t="s">
        <v>1</v>
      </c>
      <c r="F829" s="272" t="s">
        <v>1220</v>
      </c>
      <c r="G829" s="270"/>
      <c r="H829" s="271" t="s">
        <v>1</v>
      </c>
      <c r="I829" s="273"/>
      <c r="J829" s="270"/>
      <c r="K829" s="270"/>
      <c r="L829" s="274"/>
      <c r="M829" s="275"/>
      <c r="N829" s="276"/>
      <c r="O829" s="276"/>
      <c r="P829" s="276"/>
      <c r="Q829" s="276"/>
      <c r="R829" s="276"/>
      <c r="S829" s="276"/>
      <c r="T829" s="277"/>
      <c r="AT829" s="278" t="s">
        <v>249</v>
      </c>
      <c r="AU829" s="278" t="s">
        <v>88</v>
      </c>
      <c r="AV829" s="14" t="s">
        <v>82</v>
      </c>
      <c r="AW829" s="14" t="s">
        <v>31</v>
      </c>
      <c r="AX829" s="14" t="s">
        <v>75</v>
      </c>
      <c r="AY829" s="278" t="s">
        <v>241</v>
      </c>
    </row>
    <row r="830" s="12" customFormat="1">
      <c r="B830" s="246"/>
      <c r="C830" s="247"/>
      <c r="D830" s="248" t="s">
        <v>249</v>
      </c>
      <c r="E830" s="249" t="s">
        <v>1</v>
      </c>
      <c r="F830" s="250" t="s">
        <v>1221</v>
      </c>
      <c r="G830" s="247"/>
      <c r="H830" s="251">
        <v>13.6</v>
      </c>
      <c r="I830" s="252"/>
      <c r="J830" s="247"/>
      <c r="K830" s="247"/>
      <c r="L830" s="253"/>
      <c r="M830" s="254"/>
      <c r="N830" s="255"/>
      <c r="O830" s="255"/>
      <c r="P830" s="255"/>
      <c r="Q830" s="255"/>
      <c r="R830" s="255"/>
      <c r="S830" s="255"/>
      <c r="T830" s="256"/>
      <c r="AT830" s="257" t="s">
        <v>249</v>
      </c>
      <c r="AU830" s="257" t="s">
        <v>88</v>
      </c>
      <c r="AV830" s="12" t="s">
        <v>88</v>
      </c>
      <c r="AW830" s="12" t="s">
        <v>31</v>
      </c>
      <c r="AX830" s="12" t="s">
        <v>75</v>
      </c>
      <c r="AY830" s="257" t="s">
        <v>241</v>
      </c>
    </row>
    <row r="831" s="13" customFormat="1">
      <c r="B831" s="258"/>
      <c r="C831" s="259"/>
      <c r="D831" s="248" t="s">
        <v>249</v>
      </c>
      <c r="E831" s="260" t="s">
        <v>1</v>
      </c>
      <c r="F831" s="261" t="s">
        <v>251</v>
      </c>
      <c r="G831" s="259"/>
      <c r="H831" s="262">
        <v>13.6</v>
      </c>
      <c r="I831" s="263"/>
      <c r="J831" s="259"/>
      <c r="K831" s="259"/>
      <c r="L831" s="264"/>
      <c r="M831" s="265"/>
      <c r="N831" s="266"/>
      <c r="O831" s="266"/>
      <c r="P831" s="266"/>
      <c r="Q831" s="266"/>
      <c r="R831" s="266"/>
      <c r="S831" s="266"/>
      <c r="T831" s="267"/>
      <c r="AT831" s="268" t="s">
        <v>249</v>
      </c>
      <c r="AU831" s="268" t="s">
        <v>88</v>
      </c>
      <c r="AV831" s="13" t="s">
        <v>247</v>
      </c>
      <c r="AW831" s="13" t="s">
        <v>31</v>
      </c>
      <c r="AX831" s="13" t="s">
        <v>82</v>
      </c>
      <c r="AY831" s="268" t="s">
        <v>241</v>
      </c>
    </row>
    <row r="832" s="1" customFormat="1" ht="16.5" customHeight="1">
      <c r="B832" s="37"/>
      <c r="C832" s="233" t="s">
        <v>1222</v>
      </c>
      <c r="D832" s="233" t="s">
        <v>243</v>
      </c>
      <c r="E832" s="234" t="s">
        <v>1223</v>
      </c>
      <c r="F832" s="235" t="s">
        <v>1224</v>
      </c>
      <c r="G832" s="236" t="s">
        <v>134</v>
      </c>
      <c r="H832" s="237">
        <v>24.530000000000001</v>
      </c>
      <c r="I832" s="238"/>
      <c r="J832" s="239">
        <f>ROUND(I832*H832,2)</f>
        <v>0</v>
      </c>
      <c r="K832" s="235" t="s">
        <v>1</v>
      </c>
      <c r="L832" s="42"/>
      <c r="M832" s="240" t="s">
        <v>1</v>
      </c>
      <c r="N832" s="241" t="s">
        <v>41</v>
      </c>
      <c r="O832" s="85"/>
      <c r="P832" s="242">
        <f>O832*H832</f>
        <v>0</v>
      </c>
      <c r="Q832" s="242">
        <v>0.00019000000000000001</v>
      </c>
      <c r="R832" s="242">
        <f>Q832*H832</f>
        <v>0.0046607000000000003</v>
      </c>
      <c r="S832" s="242">
        <v>0</v>
      </c>
      <c r="T832" s="243">
        <f>S832*H832</f>
        <v>0</v>
      </c>
      <c r="AR832" s="244" t="s">
        <v>328</v>
      </c>
      <c r="AT832" s="244" t="s">
        <v>243</v>
      </c>
      <c r="AU832" s="244" t="s">
        <v>88</v>
      </c>
      <c r="AY832" s="16" t="s">
        <v>241</v>
      </c>
      <c r="BE832" s="245">
        <f>IF(N832="základná",J832,0)</f>
        <v>0</v>
      </c>
      <c r="BF832" s="245">
        <f>IF(N832="znížená",J832,0)</f>
        <v>0</v>
      </c>
      <c r="BG832" s="245">
        <f>IF(N832="zákl. prenesená",J832,0)</f>
        <v>0</v>
      </c>
      <c r="BH832" s="245">
        <f>IF(N832="zníž. prenesená",J832,0)</f>
        <v>0</v>
      </c>
      <c r="BI832" s="245">
        <f>IF(N832="nulová",J832,0)</f>
        <v>0</v>
      </c>
      <c r="BJ832" s="16" t="s">
        <v>88</v>
      </c>
      <c r="BK832" s="245">
        <f>ROUND(I832*H832,2)</f>
        <v>0</v>
      </c>
      <c r="BL832" s="16" t="s">
        <v>328</v>
      </c>
      <c r="BM832" s="244" t="s">
        <v>1225</v>
      </c>
    </row>
    <row r="833" s="12" customFormat="1">
      <c r="B833" s="246"/>
      <c r="C833" s="247"/>
      <c r="D833" s="248" t="s">
        <v>249</v>
      </c>
      <c r="E833" s="249" t="s">
        <v>1</v>
      </c>
      <c r="F833" s="250" t="s">
        <v>1226</v>
      </c>
      <c r="G833" s="247"/>
      <c r="H833" s="251">
        <v>24.530000000000001</v>
      </c>
      <c r="I833" s="252"/>
      <c r="J833" s="247"/>
      <c r="K833" s="247"/>
      <c r="L833" s="253"/>
      <c r="M833" s="254"/>
      <c r="N833" s="255"/>
      <c r="O833" s="255"/>
      <c r="P833" s="255"/>
      <c r="Q833" s="255"/>
      <c r="R833" s="255"/>
      <c r="S833" s="255"/>
      <c r="T833" s="256"/>
      <c r="AT833" s="257" t="s">
        <v>249</v>
      </c>
      <c r="AU833" s="257" t="s">
        <v>88</v>
      </c>
      <c r="AV833" s="12" t="s">
        <v>88</v>
      </c>
      <c r="AW833" s="12" t="s">
        <v>31</v>
      </c>
      <c r="AX833" s="12" t="s">
        <v>75</v>
      </c>
      <c r="AY833" s="257" t="s">
        <v>241</v>
      </c>
    </row>
    <row r="834" s="13" customFormat="1">
      <c r="B834" s="258"/>
      <c r="C834" s="259"/>
      <c r="D834" s="248" t="s">
        <v>249</v>
      </c>
      <c r="E834" s="260" t="s">
        <v>1</v>
      </c>
      <c r="F834" s="261" t="s">
        <v>251</v>
      </c>
      <c r="G834" s="259"/>
      <c r="H834" s="262">
        <v>24.530000000000001</v>
      </c>
      <c r="I834" s="263"/>
      <c r="J834" s="259"/>
      <c r="K834" s="259"/>
      <c r="L834" s="264"/>
      <c r="M834" s="265"/>
      <c r="N834" s="266"/>
      <c r="O834" s="266"/>
      <c r="P834" s="266"/>
      <c r="Q834" s="266"/>
      <c r="R834" s="266"/>
      <c r="S834" s="266"/>
      <c r="T834" s="267"/>
      <c r="AT834" s="268" t="s">
        <v>249</v>
      </c>
      <c r="AU834" s="268" t="s">
        <v>88</v>
      </c>
      <c r="AV834" s="13" t="s">
        <v>247</v>
      </c>
      <c r="AW834" s="13" t="s">
        <v>31</v>
      </c>
      <c r="AX834" s="13" t="s">
        <v>82</v>
      </c>
      <c r="AY834" s="268" t="s">
        <v>241</v>
      </c>
    </row>
    <row r="835" s="1" customFormat="1" ht="24" customHeight="1">
      <c r="B835" s="37"/>
      <c r="C835" s="233" t="s">
        <v>1227</v>
      </c>
      <c r="D835" s="233" t="s">
        <v>243</v>
      </c>
      <c r="E835" s="234" t="s">
        <v>1228</v>
      </c>
      <c r="F835" s="235" t="s">
        <v>1229</v>
      </c>
      <c r="G835" s="236" t="s">
        <v>134</v>
      </c>
      <c r="H835" s="237">
        <v>39.170000000000002</v>
      </c>
      <c r="I835" s="238"/>
      <c r="J835" s="239">
        <f>ROUND(I835*H835,2)</f>
        <v>0</v>
      </c>
      <c r="K835" s="235" t="s">
        <v>1</v>
      </c>
      <c r="L835" s="42"/>
      <c r="M835" s="240" t="s">
        <v>1</v>
      </c>
      <c r="N835" s="241" t="s">
        <v>41</v>
      </c>
      <c r="O835" s="85"/>
      <c r="P835" s="242">
        <f>O835*H835</f>
        <v>0</v>
      </c>
      <c r="Q835" s="242">
        <v>0.00029</v>
      </c>
      <c r="R835" s="242">
        <f>Q835*H835</f>
        <v>0.011359300000000001</v>
      </c>
      <c r="S835" s="242">
        <v>0</v>
      </c>
      <c r="T835" s="243">
        <f>S835*H835</f>
        <v>0</v>
      </c>
      <c r="AR835" s="244" t="s">
        <v>328</v>
      </c>
      <c r="AT835" s="244" t="s">
        <v>243</v>
      </c>
      <c r="AU835" s="244" t="s">
        <v>88</v>
      </c>
      <c r="AY835" s="16" t="s">
        <v>241</v>
      </c>
      <c r="BE835" s="245">
        <f>IF(N835="základná",J835,0)</f>
        <v>0</v>
      </c>
      <c r="BF835" s="245">
        <f>IF(N835="znížená",J835,0)</f>
        <v>0</v>
      </c>
      <c r="BG835" s="245">
        <f>IF(N835="zákl. prenesená",J835,0)</f>
        <v>0</v>
      </c>
      <c r="BH835" s="245">
        <f>IF(N835="zníž. prenesená",J835,0)</f>
        <v>0</v>
      </c>
      <c r="BI835" s="245">
        <f>IF(N835="nulová",J835,0)</f>
        <v>0</v>
      </c>
      <c r="BJ835" s="16" t="s">
        <v>88</v>
      </c>
      <c r="BK835" s="245">
        <f>ROUND(I835*H835,2)</f>
        <v>0</v>
      </c>
      <c r="BL835" s="16" t="s">
        <v>328</v>
      </c>
      <c r="BM835" s="244" t="s">
        <v>1230</v>
      </c>
    </row>
    <row r="836" s="12" customFormat="1">
      <c r="B836" s="246"/>
      <c r="C836" s="247"/>
      <c r="D836" s="248" t="s">
        <v>249</v>
      </c>
      <c r="E836" s="249" t="s">
        <v>1</v>
      </c>
      <c r="F836" s="250" t="s">
        <v>1231</v>
      </c>
      <c r="G836" s="247"/>
      <c r="H836" s="251">
        <v>14.699999999999999</v>
      </c>
      <c r="I836" s="252"/>
      <c r="J836" s="247"/>
      <c r="K836" s="247"/>
      <c r="L836" s="253"/>
      <c r="M836" s="254"/>
      <c r="N836" s="255"/>
      <c r="O836" s="255"/>
      <c r="P836" s="255"/>
      <c r="Q836" s="255"/>
      <c r="R836" s="255"/>
      <c r="S836" s="255"/>
      <c r="T836" s="256"/>
      <c r="AT836" s="257" t="s">
        <v>249</v>
      </c>
      <c r="AU836" s="257" t="s">
        <v>88</v>
      </c>
      <c r="AV836" s="12" t="s">
        <v>88</v>
      </c>
      <c r="AW836" s="12" t="s">
        <v>31</v>
      </c>
      <c r="AX836" s="12" t="s">
        <v>75</v>
      </c>
      <c r="AY836" s="257" t="s">
        <v>241</v>
      </c>
    </row>
    <row r="837" s="12" customFormat="1">
      <c r="B837" s="246"/>
      <c r="C837" s="247"/>
      <c r="D837" s="248" t="s">
        <v>249</v>
      </c>
      <c r="E837" s="249" t="s">
        <v>1</v>
      </c>
      <c r="F837" s="250" t="s">
        <v>1232</v>
      </c>
      <c r="G837" s="247"/>
      <c r="H837" s="251">
        <v>24.469999999999999</v>
      </c>
      <c r="I837" s="252"/>
      <c r="J837" s="247"/>
      <c r="K837" s="247"/>
      <c r="L837" s="253"/>
      <c r="M837" s="254"/>
      <c r="N837" s="255"/>
      <c r="O837" s="255"/>
      <c r="P837" s="255"/>
      <c r="Q837" s="255"/>
      <c r="R837" s="255"/>
      <c r="S837" s="255"/>
      <c r="T837" s="256"/>
      <c r="AT837" s="257" t="s">
        <v>249</v>
      </c>
      <c r="AU837" s="257" t="s">
        <v>88</v>
      </c>
      <c r="AV837" s="12" t="s">
        <v>88</v>
      </c>
      <c r="AW837" s="12" t="s">
        <v>31</v>
      </c>
      <c r="AX837" s="12" t="s">
        <v>75</v>
      </c>
      <c r="AY837" s="257" t="s">
        <v>241</v>
      </c>
    </row>
    <row r="838" s="13" customFormat="1">
      <c r="B838" s="258"/>
      <c r="C838" s="259"/>
      <c r="D838" s="248" t="s">
        <v>249</v>
      </c>
      <c r="E838" s="260" t="s">
        <v>1</v>
      </c>
      <c r="F838" s="261" t="s">
        <v>251</v>
      </c>
      <c r="G838" s="259"/>
      <c r="H838" s="262">
        <v>39.170000000000002</v>
      </c>
      <c r="I838" s="263"/>
      <c r="J838" s="259"/>
      <c r="K838" s="259"/>
      <c r="L838" s="264"/>
      <c r="M838" s="265"/>
      <c r="N838" s="266"/>
      <c r="O838" s="266"/>
      <c r="P838" s="266"/>
      <c r="Q838" s="266"/>
      <c r="R838" s="266"/>
      <c r="S838" s="266"/>
      <c r="T838" s="267"/>
      <c r="AT838" s="268" t="s">
        <v>249</v>
      </c>
      <c r="AU838" s="268" t="s">
        <v>88</v>
      </c>
      <c r="AV838" s="13" t="s">
        <v>247</v>
      </c>
      <c r="AW838" s="13" t="s">
        <v>31</v>
      </c>
      <c r="AX838" s="13" t="s">
        <v>82</v>
      </c>
      <c r="AY838" s="268" t="s">
        <v>241</v>
      </c>
    </row>
    <row r="839" s="1" customFormat="1" ht="24" customHeight="1">
      <c r="B839" s="37"/>
      <c r="C839" s="233" t="s">
        <v>1136</v>
      </c>
      <c r="D839" s="233" t="s">
        <v>243</v>
      </c>
      <c r="E839" s="234" t="s">
        <v>1233</v>
      </c>
      <c r="F839" s="235" t="s">
        <v>1234</v>
      </c>
      <c r="G839" s="236" t="s">
        <v>134</v>
      </c>
      <c r="H839" s="237">
        <v>5.4000000000000004</v>
      </c>
      <c r="I839" s="238"/>
      <c r="J839" s="239">
        <f>ROUND(I839*H839,2)</f>
        <v>0</v>
      </c>
      <c r="K839" s="235" t="s">
        <v>246</v>
      </c>
      <c r="L839" s="42"/>
      <c r="M839" s="240" t="s">
        <v>1</v>
      </c>
      <c r="N839" s="241" t="s">
        <v>41</v>
      </c>
      <c r="O839" s="85"/>
      <c r="P839" s="242">
        <f>O839*H839</f>
        <v>0</v>
      </c>
      <c r="Q839" s="242">
        <v>0.0030100000000000001</v>
      </c>
      <c r="R839" s="242">
        <f>Q839*H839</f>
        <v>0.016254000000000001</v>
      </c>
      <c r="S839" s="242">
        <v>0</v>
      </c>
      <c r="T839" s="243">
        <f>S839*H839</f>
        <v>0</v>
      </c>
      <c r="AR839" s="244" t="s">
        <v>328</v>
      </c>
      <c r="AT839" s="244" t="s">
        <v>243</v>
      </c>
      <c r="AU839" s="244" t="s">
        <v>88</v>
      </c>
      <c r="AY839" s="16" t="s">
        <v>241</v>
      </c>
      <c r="BE839" s="245">
        <f>IF(N839="základná",J839,0)</f>
        <v>0</v>
      </c>
      <c r="BF839" s="245">
        <f>IF(N839="znížená",J839,0)</f>
        <v>0</v>
      </c>
      <c r="BG839" s="245">
        <f>IF(N839="zákl. prenesená",J839,0)</f>
        <v>0</v>
      </c>
      <c r="BH839" s="245">
        <f>IF(N839="zníž. prenesená",J839,0)</f>
        <v>0</v>
      </c>
      <c r="BI839" s="245">
        <f>IF(N839="nulová",J839,0)</f>
        <v>0</v>
      </c>
      <c r="BJ839" s="16" t="s">
        <v>88</v>
      </c>
      <c r="BK839" s="245">
        <f>ROUND(I839*H839,2)</f>
        <v>0</v>
      </c>
      <c r="BL839" s="16" t="s">
        <v>328</v>
      </c>
      <c r="BM839" s="244" t="s">
        <v>1235</v>
      </c>
    </row>
    <row r="840" s="12" customFormat="1">
      <c r="B840" s="246"/>
      <c r="C840" s="247"/>
      <c r="D840" s="248" t="s">
        <v>249</v>
      </c>
      <c r="E840" s="249" t="s">
        <v>1</v>
      </c>
      <c r="F840" s="250" t="s">
        <v>1236</v>
      </c>
      <c r="G840" s="247"/>
      <c r="H840" s="251">
        <v>5.4000000000000004</v>
      </c>
      <c r="I840" s="252"/>
      <c r="J840" s="247"/>
      <c r="K840" s="247"/>
      <c r="L840" s="253"/>
      <c r="M840" s="254"/>
      <c r="N840" s="255"/>
      <c r="O840" s="255"/>
      <c r="P840" s="255"/>
      <c r="Q840" s="255"/>
      <c r="R840" s="255"/>
      <c r="S840" s="255"/>
      <c r="T840" s="256"/>
      <c r="AT840" s="257" t="s">
        <v>249</v>
      </c>
      <c r="AU840" s="257" t="s">
        <v>88</v>
      </c>
      <c r="AV840" s="12" t="s">
        <v>88</v>
      </c>
      <c r="AW840" s="12" t="s">
        <v>31</v>
      </c>
      <c r="AX840" s="12" t="s">
        <v>75</v>
      </c>
      <c r="AY840" s="257" t="s">
        <v>241</v>
      </c>
    </row>
    <row r="841" s="13" customFormat="1">
      <c r="B841" s="258"/>
      <c r="C841" s="259"/>
      <c r="D841" s="248" t="s">
        <v>249</v>
      </c>
      <c r="E841" s="260" t="s">
        <v>1</v>
      </c>
      <c r="F841" s="261" t="s">
        <v>251</v>
      </c>
      <c r="G841" s="259"/>
      <c r="H841" s="262">
        <v>5.4000000000000004</v>
      </c>
      <c r="I841" s="263"/>
      <c r="J841" s="259"/>
      <c r="K841" s="259"/>
      <c r="L841" s="264"/>
      <c r="M841" s="265"/>
      <c r="N841" s="266"/>
      <c r="O841" s="266"/>
      <c r="P841" s="266"/>
      <c r="Q841" s="266"/>
      <c r="R841" s="266"/>
      <c r="S841" s="266"/>
      <c r="T841" s="267"/>
      <c r="AT841" s="268" t="s">
        <v>249</v>
      </c>
      <c r="AU841" s="268" t="s">
        <v>88</v>
      </c>
      <c r="AV841" s="13" t="s">
        <v>247</v>
      </c>
      <c r="AW841" s="13" t="s">
        <v>31</v>
      </c>
      <c r="AX841" s="13" t="s">
        <v>82</v>
      </c>
      <c r="AY841" s="268" t="s">
        <v>241</v>
      </c>
    </row>
    <row r="842" s="1" customFormat="1" ht="24" customHeight="1">
      <c r="B842" s="37"/>
      <c r="C842" s="233" t="s">
        <v>1237</v>
      </c>
      <c r="D842" s="233" t="s">
        <v>243</v>
      </c>
      <c r="E842" s="234" t="s">
        <v>1238</v>
      </c>
      <c r="F842" s="235" t="s">
        <v>1239</v>
      </c>
      <c r="G842" s="236" t="s">
        <v>325</v>
      </c>
      <c r="H842" s="237">
        <v>0.28599999999999998</v>
      </c>
      <c r="I842" s="238"/>
      <c r="J842" s="239">
        <f>ROUND(I842*H842,2)</f>
        <v>0</v>
      </c>
      <c r="K842" s="235" t="s">
        <v>246</v>
      </c>
      <c r="L842" s="42"/>
      <c r="M842" s="240" t="s">
        <v>1</v>
      </c>
      <c r="N842" s="241" t="s">
        <v>41</v>
      </c>
      <c r="O842" s="85"/>
      <c r="P842" s="242">
        <f>O842*H842</f>
        <v>0</v>
      </c>
      <c r="Q842" s="242">
        <v>0</v>
      </c>
      <c r="R842" s="242">
        <f>Q842*H842</f>
        <v>0</v>
      </c>
      <c r="S842" s="242">
        <v>0</v>
      </c>
      <c r="T842" s="243">
        <f>S842*H842</f>
        <v>0</v>
      </c>
      <c r="AR842" s="244" t="s">
        <v>328</v>
      </c>
      <c r="AT842" s="244" t="s">
        <v>243</v>
      </c>
      <c r="AU842" s="244" t="s">
        <v>88</v>
      </c>
      <c r="AY842" s="16" t="s">
        <v>241</v>
      </c>
      <c r="BE842" s="245">
        <f>IF(N842="základná",J842,0)</f>
        <v>0</v>
      </c>
      <c r="BF842" s="245">
        <f>IF(N842="znížená",J842,0)</f>
        <v>0</v>
      </c>
      <c r="BG842" s="245">
        <f>IF(N842="zákl. prenesená",J842,0)</f>
        <v>0</v>
      </c>
      <c r="BH842" s="245">
        <f>IF(N842="zníž. prenesená",J842,0)</f>
        <v>0</v>
      </c>
      <c r="BI842" s="245">
        <f>IF(N842="nulová",J842,0)</f>
        <v>0</v>
      </c>
      <c r="BJ842" s="16" t="s">
        <v>88</v>
      </c>
      <c r="BK842" s="245">
        <f>ROUND(I842*H842,2)</f>
        <v>0</v>
      </c>
      <c r="BL842" s="16" t="s">
        <v>328</v>
      </c>
      <c r="BM842" s="244" t="s">
        <v>1240</v>
      </c>
    </row>
    <row r="843" s="11" customFormat="1" ht="22.8" customHeight="1">
      <c r="B843" s="217"/>
      <c r="C843" s="218"/>
      <c r="D843" s="219" t="s">
        <v>74</v>
      </c>
      <c r="E843" s="231" t="s">
        <v>1241</v>
      </c>
      <c r="F843" s="231" t="s">
        <v>1242</v>
      </c>
      <c r="G843" s="218"/>
      <c r="H843" s="218"/>
      <c r="I843" s="221"/>
      <c r="J843" s="232">
        <f>BK843</f>
        <v>0</v>
      </c>
      <c r="K843" s="218"/>
      <c r="L843" s="223"/>
      <c r="M843" s="224"/>
      <c r="N843" s="225"/>
      <c r="O843" s="225"/>
      <c r="P843" s="226">
        <f>SUM(P844:P942)</f>
        <v>0</v>
      </c>
      <c r="Q843" s="225"/>
      <c r="R843" s="226">
        <f>SUM(R844:R942)</f>
        <v>1.5073917999999995</v>
      </c>
      <c r="S843" s="225"/>
      <c r="T843" s="227">
        <f>SUM(T844:T942)</f>
        <v>0.057000000000000002</v>
      </c>
      <c r="AR843" s="228" t="s">
        <v>88</v>
      </c>
      <c r="AT843" s="229" t="s">
        <v>74</v>
      </c>
      <c r="AU843" s="229" t="s">
        <v>82</v>
      </c>
      <c r="AY843" s="228" t="s">
        <v>241</v>
      </c>
      <c r="BK843" s="230">
        <f>SUM(BK844:BK942)</f>
        <v>0</v>
      </c>
    </row>
    <row r="844" s="1" customFormat="1" ht="24" customHeight="1">
      <c r="B844" s="37"/>
      <c r="C844" s="233" t="s">
        <v>1243</v>
      </c>
      <c r="D844" s="233" t="s">
        <v>243</v>
      </c>
      <c r="E844" s="234" t="s">
        <v>1244</v>
      </c>
      <c r="F844" s="235" t="s">
        <v>1245</v>
      </c>
      <c r="G844" s="236" t="s">
        <v>485</v>
      </c>
      <c r="H844" s="237">
        <v>3</v>
      </c>
      <c r="I844" s="238"/>
      <c r="J844" s="239">
        <f>ROUND(I844*H844,2)</f>
        <v>0</v>
      </c>
      <c r="K844" s="235" t="s">
        <v>246</v>
      </c>
      <c r="L844" s="42"/>
      <c r="M844" s="240" t="s">
        <v>1</v>
      </c>
      <c r="N844" s="241" t="s">
        <v>41</v>
      </c>
      <c r="O844" s="85"/>
      <c r="P844" s="242">
        <f>O844*H844</f>
        <v>0</v>
      </c>
      <c r="Q844" s="242">
        <v>0</v>
      </c>
      <c r="R844" s="242">
        <f>Q844*H844</f>
        <v>0</v>
      </c>
      <c r="S844" s="242">
        <v>0</v>
      </c>
      <c r="T844" s="243">
        <f>S844*H844</f>
        <v>0</v>
      </c>
      <c r="AR844" s="244" t="s">
        <v>328</v>
      </c>
      <c r="AT844" s="244" t="s">
        <v>243</v>
      </c>
      <c r="AU844" s="244" t="s">
        <v>88</v>
      </c>
      <c r="AY844" s="16" t="s">
        <v>241</v>
      </c>
      <c r="BE844" s="245">
        <f>IF(N844="základná",J844,0)</f>
        <v>0</v>
      </c>
      <c r="BF844" s="245">
        <f>IF(N844="znížená",J844,0)</f>
        <v>0</v>
      </c>
      <c r="BG844" s="245">
        <f>IF(N844="zákl. prenesená",J844,0)</f>
        <v>0</v>
      </c>
      <c r="BH844" s="245">
        <f>IF(N844="zníž. prenesená",J844,0)</f>
        <v>0</v>
      </c>
      <c r="BI844" s="245">
        <f>IF(N844="nulová",J844,0)</f>
        <v>0</v>
      </c>
      <c r="BJ844" s="16" t="s">
        <v>88</v>
      </c>
      <c r="BK844" s="245">
        <f>ROUND(I844*H844,2)</f>
        <v>0</v>
      </c>
      <c r="BL844" s="16" t="s">
        <v>328</v>
      </c>
      <c r="BM844" s="244" t="s">
        <v>1246</v>
      </c>
    </row>
    <row r="845" s="1" customFormat="1" ht="24" customHeight="1">
      <c r="B845" s="37"/>
      <c r="C845" s="233" t="s">
        <v>1247</v>
      </c>
      <c r="D845" s="233" t="s">
        <v>243</v>
      </c>
      <c r="E845" s="234" t="s">
        <v>1248</v>
      </c>
      <c r="F845" s="235" t="s">
        <v>1249</v>
      </c>
      <c r="G845" s="236" t="s">
        <v>485</v>
      </c>
      <c r="H845" s="237">
        <v>3</v>
      </c>
      <c r="I845" s="238"/>
      <c r="J845" s="239">
        <f>ROUND(I845*H845,2)</f>
        <v>0</v>
      </c>
      <c r="K845" s="235" t="s">
        <v>246</v>
      </c>
      <c r="L845" s="42"/>
      <c r="M845" s="240" t="s">
        <v>1</v>
      </c>
      <c r="N845" s="241" t="s">
        <v>41</v>
      </c>
      <c r="O845" s="85"/>
      <c r="P845" s="242">
        <f>O845*H845</f>
        <v>0</v>
      </c>
      <c r="Q845" s="242">
        <v>0.034119999999999998</v>
      </c>
      <c r="R845" s="242">
        <f>Q845*H845</f>
        <v>0.10235999999999999</v>
      </c>
      <c r="S845" s="242">
        <v>0</v>
      </c>
      <c r="T845" s="243">
        <f>S845*H845</f>
        <v>0</v>
      </c>
      <c r="AR845" s="244" t="s">
        <v>247</v>
      </c>
      <c r="AT845" s="244" t="s">
        <v>243</v>
      </c>
      <c r="AU845" s="244" t="s">
        <v>88</v>
      </c>
      <c r="AY845" s="16" t="s">
        <v>241</v>
      </c>
      <c r="BE845" s="245">
        <f>IF(N845="základná",J845,0)</f>
        <v>0</v>
      </c>
      <c r="BF845" s="245">
        <f>IF(N845="znížená",J845,0)</f>
        <v>0</v>
      </c>
      <c r="BG845" s="245">
        <f>IF(N845="zákl. prenesená",J845,0)</f>
        <v>0</v>
      </c>
      <c r="BH845" s="245">
        <f>IF(N845="zníž. prenesená",J845,0)</f>
        <v>0</v>
      </c>
      <c r="BI845" s="245">
        <f>IF(N845="nulová",J845,0)</f>
        <v>0</v>
      </c>
      <c r="BJ845" s="16" t="s">
        <v>88</v>
      </c>
      <c r="BK845" s="245">
        <f>ROUND(I845*H845,2)</f>
        <v>0</v>
      </c>
      <c r="BL845" s="16" t="s">
        <v>247</v>
      </c>
      <c r="BM845" s="244" t="s">
        <v>1250</v>
      </c>
    </row>
    <row r="846" s="12" customFormat="1">
      <c r="B846" s="246"/>
      <c r="C846" s="247"/>
      <c r="D846" s="248" t="s">
        <v>249</v>
      </c>
      <c r="E846" s="249" t="s">
        <v>1</v>
      </c>
      <c r="F846" s="250" t="s">
        <v>1251</v>
      </c>
      <c r="G846" s="247"/>
      <c r="H846" s="251">
        <v>1</v>
      </c>
      <c r="I846" s="252"/>
      <c r="J846" s="247"/>
      <c r="K846" s="247"/>
      <c r="L846" s="253"/>
      <c r="M846" s="254"/>
      <c r="N846" s="255"/>
      <c r="O846" s="255"/>
      <c r="P846" s="255"/>
      <c r="Q846" s="255"/>
      <c r="R846" s="255"/>
      <c r="S846" s="255"/>
      <c r="T846" s="256"/>
      <c r="AT846" s="257" t="s">
        <v>249</v>
      </c>
      <c r="AU846" s="257" t="s">
        <v>88</v>
      </c>
      <c r="AV846" s="12" t="s">
        <v>88</v>
      </c>
      <c r="AW846" s="12" t="s">
        <v>31</v>
      </c>
      <c r="AX846" s="12" t="s">
        <v>75</v>
      </c>
      <c r="AY846" s="257" t="s">
        <v>241</v>
      </c>
    </row>
    <row r="847" s="12" customFormat="1">
      <c r="B847" s="246"/>
      <c r="C847" s="247"/>
      <c r="D847" s="248" t="s">
        <v>249</v>
      </c>
      <c r="E847" s="249" t="s">
        <v>1</v>
      </c>
      <c r="F847" s="250" t="s">
        <v>1252</v>
      </c>
      <c r="G847" s="247"/>
      <c r="H847" s="251">
        <v>2</v>
      </c>
      <c r="I847" s="252"/>
      <c r="J847" s="247"/>
      <c r="K847" s="247"/>
      <c r="L847" s="253"/>
      <c r="M847" s="254"/>
      <c r="N847" s="255"/>
      <c r="O847" s="255"/>
      <c r="P847" s="255"/>
      <c r="Q847" s="255"/>
      <c r="R847" s="255"/>
      <c r="S847" s="255"/>
      <c r="T847" s="256"/>
      <c r="AT847" s="257" t="s">
        <v>249</v>
      </c>
      <c r="AU847" s="257" t="s">
        <v>88</v>
      </c>
      <c r="AV847" s="12" t="s">
        <v>88</v>
      </c>
      <c r="AW847" s="12" t="s">
        <v>31</v>
      </c>
      <c r="AX847" s="12" t="s">
        <v>75</v>
      </c>
      <c r="AY847" s="257" t="s">
        <v>241</v>
      </c>
    </row>
    <row r="848" s="13" customFormat="1">
      <c r="B848" s="258"/>
      <c r="C848" s="259"/>
      <c r="D848" s="248" t="s">
        <v>249</v>
      </c>
      <c r="E848" s="260" t="s">
        <v>1</v>
      </c>
      <c r="F848" s="261" t="s">
        <v>251</v>
      </c>
      <c r="G848" s="259"/>
      <c r="H848" s="262">
        <v>3</v>
      </c>
      <c r="I848" s="263"/>
      <c r="J848" s="259"/>
      <c r="K848" s="259"/>
      <c r="L848" s="264"/>
      <c r="M848" s="265"/>
      <c r="N848" s="266"/>
      <c r="O848" s="266"/>
      <c r="P848" s="266"/>
      <c r="Q848" s="266"/>
      <c r="R848" s="266"/>
      <c r="S848" s="266"/>
      <c r="T848" s="267"/>
      <c r="AT848" s="268" t="s">
        <v>249</v>
      </c>
      <c r="AU848" s="268" t="s">
        <v>88</v>
      </c>
      <c r="AV848" s="13" t="s">
        <v>247</v>
      </c>
      <c r="AW848" s="13" t="s">
        <v>31</v>
      </c>
      <c r="AX848" s="13" t="s">
        <v>82</v>
      </c>
      <c r="AY848" s="268" t="s">
        <v>241</v>
      </c>
    </row>
    <row r="849" s="1" customFormat="1" ht="48" customHeight="1">
      <c r="B849" s="37"/>
      <c r="C849" s="279" t="s">
        <v>1253</v>
      </c>
      <c r="D849" s="279" t="s">
        <v>365</v>
      </c>
      <c r="E849" s="280" t="s">
        <v>1254</v>
      </c>
      <c r="F849" s="281" t="s">
        <v>1255</v>
      </c>
      <c r="G849" s="282" t="s">
        <v>485</v>
      </c>
      <c r="H849" s="283">
        <v>1</v>
      </c>
      <c r="I849" s="284"/>
      <c r="J849" s="285">
        <f>ROUND(I849*H849,2)</f>
        <v>0</v>
      </c>
      <c r="K849" s="281" t="s">
        <v>1</v>
      </c>
      <c r="L849" s="286"/>
      <c r="M849" s="287" t="s">
        <v>1</v>
      </c>
      <c r="N849" s="288" t="s">
        <v>41</v>
      </c>
      <c r="O849" s="85"/>
      <c r="P849" s="242">
        <f>O849*H849</f>
        <v>0</v>
      </c>
      <c r="Q849" s="242">
        <v>0.013559999999999999</v>
      </c>
      <c r="R849" s="242">
        <f>Q849*H849</f>
        <v>0.013559999999999999</v>
      </c>
      <c r="S849" s="242">
        <v>0</v>
      </c>
      <c r="T849" s="243">
        <f>S849*H849</f>
        <v>0</v>
      </c>
      <c r="AR849" s="244" t="s">
        <v>421</v>
      </c>
      <c r="AT849" s="244" t="s">
        <v>365</v>
      </c>
      <c r="AU849" s="244" t="s">
        <v>88</v>
      </c>
      <c r="AY849" s="16" t="s">
        <v>241</v>
      </c>
      <c r="BE849" s="245">
        <f>IF(N849="základná",J849,0)</f>
        <v>0</v>
      </c>
      <c r="BF849" s="245">
        <f>IF(N849="znížená",J849,0)</f>
        <v>0</v>
      </c>
      <c r="BG849" s="245">
        <f>IF(N849="zákl. prenesená",J849,0)</f>
        <v>0</v>
      </c>
      <c r="BH849" s="245">
        <f>IF(N849="zníž. prenesená",J849,0)</f>
        <v>0</v>
      </c>
      <c r="BI849" s="245">
        <f>IF(N849="nulová",J849,0)</f>
        <v>0</v>
      </c>
      <c r="BJ849" s="16" t="s">
        <v>88</v>
      </c>
      <c r="BK849" s="245">
        <f>ROUND(I849*H849,2)</f>
        <v>0</v>
      </c>
      <c r="BL849" s="16" t="s">
        <v>328</v>
      </c>
      <c r="BM849" s="244" t="s">
        <v>1256</v>
      </c>
    </row>
    <row r="850" s="1" customFormat="1" ht="48" customHeight="1">
      <c r="B850" s="37"/>
      <c r="C850" s="279" t="s">
        <v>1257</v>
      </c>
      <c r="D850" s="279" t="s">
        <v>365</v>
      </c>
      <c r="E850" s="280" t="s">
        <v>1258</v>
      </c>
      <c r="F850" s="281" t="s">
        <v>1259</v>
      </c>
      <c r="G850" s="282" t="s">
        <v>485</v>
      </c>
      <c r="H850" s="283">
        <v>2</v>
      </c>
      <c r="I850" s="284"/>
      <c r="J850" s="285">
        <f>ROUND(I850*H850,2)</f>
        <v>0</v>
      </c>
      <c r="K850" s="281" t="s">
        <v>1</v>
      </c>
      <c r="L850" s="286"/>
      <c r="M850" s="287" t="s">
        <v>1</v>
      </c>
      <c r="N850" s="288" t="s">
        <v>41</v>
      </c>
      <c r="O850" s="85"/>
      <c r="P850" s="242">
        <f>O850*H850</f>
        <v>0</v>
      </c>
      <c r="Q850" s="242">
        <v>0.013559999999999999</v>
      </c>
      <c r="R850" s="242">
        <f>Q850*H850</f>
        <v>0.027119999999999998</v>
      </c>
      <c r="S850" s="242">
        <v>0</v>
      </c>
      <c r="T850" s="243">
        <f>S850*H850</f>
        <v>0</v>
      </c>
      <c r="AR850" s="244" t="s">
        <v>421</v>
      </c>
      <c r="AT850" s="244" t="s">
        <v>365</v>
      </c>
      <c r="AU850" s="244" t="s">
        <v>88</v>
      </c>
      <c r="AY850" s="16" t="s">
        <v>241</v>
      </c>
      <c r="BE850" s="245">
        <f>IF(N850="základná",J850,0)</f>
        <v>0</v>
      </c>
      <c r="BF850" s="245">
        <f>IF(N850="znížená",J850,0)</f>
        <v>0</v>
      </c>
      <c r="BG850" s="245">
        <f>IF(N850="zákl. prenesená",J850,0)</f>
        <v>0</v>
      </c>
      <c r="BH850" s="245">
        <f>IF(N850="zníž. prenesená",J850,0)</f>
        <v>0</v>
      </c>
      <c r="BI850" s="245">
        <f>IF(N850="nulová",J850,0)</f>
        <v>0</v>
      </c>
      <c r="BJ850" s="16" t="s">
        <v>88</v>
      </c>
      <c r="BK850" s="245">
        <f>ROUND(I850*H850,2)</f>
        <v>0</v>
      </c>
      <c r="BL850" s="16" t="s">
        <v>328</v>
      </c>
      <c r="BM850" s="244" t="s">
        <v>1260</v>
      </c>
    </row>
    <row r="851" s="1" customFormat="1" ht="24" customHeight="1">
      <c r="B851" s="37"/>
      <c r="C851" s="233" t="s">
        <v>1261</v>
      </c>
      <c r="D851" s="233" t="s">
        <v>243</v>
      </c>
      <c r="E851" s="234" t="s">
        <v>1262</v>
      </c>
      <c r="F851" s="235" t="s">
        <v>1263</v>
      </c>
      <c r="G851" s="236" t="s">
        <v>134</v>
      </c>
      <c r="H851" s="237">
        <v>50.299999999999997</v>
      </c>
      <c r="I851" s="238"/>
      <c r="J851" s="239">
        <f>ROUND(I851*H851,2)</f>
        <v>0</v>
      </c>
      <c r="K851" s="235" t="s">
        <v>246</v>
      </c>
      <c r="L851" s="42"/>
      <c r="M851" s="240" t="s">
        <v>1</v>
      </c>
      <c r="N851" s="241" t="s">
        <v>41</v>
      </c>
      <c r="O851" s="85"/>
      <c r="P851" s="242">
        <f>O851*H851</f>
        <v>0</v>
      </c>
      <c r="Q851" s="242">
        <v>0.00021000000000000001</v>
      </c>
      <c r="R851" s="242">
        <f>Q851*H851</f>
        <v>0.010563</v>
      </c>
      <c r="S851" s="242">
        <v>0</v>
      </c>
      <c r="T851" s="243">
        <f>S851*H851</f>
        <v>0</v>
      </c>
      <c r="AR851" s="244" t="s">
        <v>328</v>
      </c>
      <c r="AT851" s="244" t="s">
        <v>243</v>
      </c>
      <c r="AU851" s="244" t="s">
        <v>88</v>
      </c>
      <c r="AY851" s="16" t="s">
        <v>241</v>
      </c>
      <c r="BE851" s="245">
        <f>IF(N851="základná",J851,0)</f>
        <v>0</v>
      </c>
      <c r="BF851" s="245">
        <f>IF(N851="znížená",J851,0)</f>
        <v>0</v>
      </c>
      <c r="BG851" s="245">
        <f>IF(N851="zákl. prenesená",J851,0)</f>
        <v>0</v>
      </c>
      <c r="BH851" s="245">
        <f>IF(N851="zníž. prenesená",J851,0)</f>
        <v>0</v>
      </c>
      <c r="BI851" s="245">
        <f>IF(N851="nulová",J851,0)</f>
        <v>0</v>
      </c>
      <c r="BJ851" s="16" t="s">
        <v>88</v>
      </c>
      <c r="BK851" s="245">
        <f>ROUND(I851*H851,2)</f>
        <v>0</v>
      </c>
      <c r="BL851" s="16" t="s">
        <v>328</v>
      </c>
      <c r="BM851" s="244" t="s">
        <v>1264</v>
      </c>
    </row>
    <row r="852" s="12" customFormat="1">
      <c r="B852" s="246"/>
      <c r="C852" s="247"/>
      <c r="D852" s="248" t="s">
        <v>249</v>
      </c>
      <c r="E852" s="249" t="s">
        <v>1</v>
      </c>
      <c r="F852" s="250" t="s">
        <v>1265</v>
      </c>
      <c r="G852" s="247"/>
      <c r="H852" s="251">
        <v>43.600000000000001</v>
      </c>
      <c r="I852" s="252"/>
      <c r="J852" s="247"/>
      <c r="K852" s="247"/>
      <c r="L852" s="253"/>
      <c r="M852" s="254"/>
      <c r="N852" s="255"/>
      <c r="O852" s="255"/>
      <c r="P852" s="255"/>
      <c r="Q852" s="255"/>
      <c r="R852" s="255"/>
      <c r="S852" s="255"/>
      <c r="T852" s="256"/>
      <c r="AT852" s="257" t="s">
        <v>249</v>
      </c>
      <c r="AU852" s="257" t="s">
        <v>88</v>
      </c>
      <c r="AV852" s="12" t="s">
        <v>88</v>
      </c>
      <c r="AW852" s="12" t="s">
        <v>31</v>
      </c>
      <c r="AX852" s="12" t="s">
        <v>75</v>
      </c>
      <c r="AY852" s="257" t="s">
        <v>241</v>
      </c>
    </row>
    <row r="853" s="12" customFormat="1">
      <c r="B853" s="246"/>
      <c r="C853" s="247"/>
      <c r="D853" s="248" t="s">
        <v>249</v>
      </c>
      <c r="E853" s="249" t="s">
        <v>1</v>
      </c>
      <c r="F853" s="250" t="s">
        <v>1266</v>
      </c>
      <c r="G853" s="247"/>
      <c r="H853" s="251">
        <v>6.7000000000000002</v>
      </c>
      <c r="I853" s="252"/>
      <c r="J853" s="247"/>
      <c r="K853" s="247"/>
      <c r="L853" s="253"/>
      <c r="M853" s="254"/>
      <c r="N853" s="255"/>
      <c r="O853" s="255"/>
      <c r="P853" s="255"/>
      <c r="Q853" s="255"/>
      <c r="R853" s="255"/>
      <c r="S853" s="255"/>
      <c r="T853" s="256"/>
      <c r="AT853" s="257" t="s">
        <v>249</v>
      </c>
      <c r="AU853" s="257" t="s">
        <v>88</v>
      </c>
      <c r="AV853" s="12" t="s">
        <v>88</v>
      </c>
      <c r="AW853" s="12" t="s">
        <v>31</v>
      </c>
      <c r="AX853" s="12" t="s">
        <v>75</v>
      </c>
      <c r="AY853" s="257" t="s">
        <v>241</v>
      </c>
    </row>
    <row r="854" s="13" customFormat="1">
      <c r="B854" s="258"/>
      <c r="C854" s="259"/>
      <c r="D854" s="248" t="s">
        <v>249</v>
      </c>
      <c r="E854" s="260" t="s">
        <v>132</v>
      </c>
      <c r="F854" s="261" t="s">
        <v>251</v>
      </c>
      <c r="G854" s="259"/>
      <c r="H854" s="262">
        <v>50.299999999999997</v>
      </c>
      <c r="I854" s="263"/>
      <c r="J854" s="259"/>
      <c r="K854" s="259"/>
      <c r="L854" s="264"/>
      <c r="M854" s="265"/>
      <c r="N854" s="266"/>
      <c r="O854" s="266"/>
      <c r="P854" s="266"/>
      <c r="Q854" s="266"/>
      <c r="R854" s="266"/>
      <c r="S854" s="266"/>
      <c r="T854" s="267"/>
      <c r="AT854" s="268" t="s">
        <v>249</v>
      </c>
      <c r="AU854" s="268" t="s">
        <v>88</v>
      </c>
      <c r="AV854" s="13" t="s">
        <v>247</v>
      </c>
      <c r="AW854" s="13" t="s">
        <v>31</v>
      </c>
      <c r="AX854" s="13" t="s">
        <v>82</v>
      </c>
      <c r="AY854" s="268" t="s">
        <v>241</v>
      </c>
    </row>
    <row r="855" s="1" customFormat="1" ht="24" customHeight="1">
      <c r="B855" s="37"/>
      <c r="C855" s="279" t="s">
        <v>1267</v>
      </c>
      <c r="D855" s="279" t="s">
        <v>365</v>
      </c>
      <c r="E855" s="280" t="s">
        <v>1268</v>
      </c>
      <c r="F855" s="281" t="s">
        <v>1269</v>
      </c>
      <c r="G855" s="282" t="s">
        <v>485</v>
      </c>
      <c r="H855" s="283">
        <v>8.3829999999999991</v>
      </c>
      <c r="I855" s="284"/>
      <c r="J855" s="285">
        <f>ROUND(I855*H855,2)</f>
        <v>0</v>
      </c>
      <c r="K855" s="281" t="s">
        <v>1</v>
      </c>
      <c r="L855" s="286"/>
      <c r="M855" s="287" t="s">
        <v>1</v>
      </c>
      <c r="N855" s="288" t="s">
        <v>41</v>
      </c>
      <c r="O855" s="85"/>
      <c r="P855" s="242">
        <f>O855*H855</f>
        <v>0</v>
      </c>
      <c r="Q855" s="242">
        <v>0</v>
      </c>
      <c r="R855" s="242">
        <f>Q855*H855</f>
        <v>0</v>
      </c>
      <c r="S855" s="242">
        <v>0</v>
      </c>
      <c r="T855" s="243">
        <f>S855*H855</f>
        <v>0</v>
      </c>
      <c r="AR855" s="244" t="s">
        <v>421</v>
      </c>
      <c r="AT855" s="244" t="s">
        <v>365</v>
      </c>
      <c r="AU855" s="244" t="s">
        <v>88</v>
      </c>
      <c r="AY855" s="16" t="s">
        <v>241</v>
      </c>
      <c r="BE855" s="245">
        <f>IF(N855="základná",J855,0)</f>
        <v>0</v>
      </c>
      <c r="BF855" s="245">
        <f>IF(N855="znížená",J855,0)</f>
        <v>0</v>
      </c>
      <c r="BG855" s="245">
        <f>IF(N855="zákl. prenesená",J855,0)</f>
        <v>0</v>
      </c>
      <c r="BH855" s="245">
        <f>IF(N855="zníž. prenesená",J855,0)</f>
        <v>0</v>
      </c>
      <c r="BI855" s="245">
        <f>IF(N855="nulová",J855,0)</f>
        <v>0</v>
      </c>
      <c r="BJ855" s="16" t="s">
        <v>88</v>
      </c>
      <c r="BK855" s="245">
        <f>ROUND(I855*H855,2)</f>
        <v>0</v>
      </c>
      <c r="BL855" s="16" t="s">
        <v>328</v>
      </c>
      <c r="BM855" s="244" t="s">
        <v>1270</v>
      </c>
    </row>
    <row r="856" s="12" customFormat="1">
      <c r="B856" s="246"/>
      <c r="C856" s="247"/>
      <c r="D856" s="248" t="s">
        <v>249</v>
      </c>
      <c r="E856" s="249" t="s">
        <v>1</v>
      </c>
      <c r="F856" s="250" t="s">
        <v>1271</v>
      </c>
      <c r="G856" s="247"/>
      <c r="H856" s="251">
        <v>8.3829999999999991</v>
      </c>
      <c r="I856" s="252"/>
      <c r="J856" s="247"/>
      <c r="K856" s="247"/>
      <c r="L856" s="253"/>
      <c r="M856" s="254"/>
      <c r="N856" s="255"/>
      <c r="O856" s="255"/>
      <c r="P856" s="255"/>
      <c r="Q856" s="255"/>
      <c r="R856" s="255"/>
      <c r="S856" s="255"/>
      <c r="T856" s="256"/>
      <c r="AT856" s="257" t="s">
        <v>249</v>
      </c>
      <c r="AU856" s="257" t="s">
        <v>88</v>
      </c>
      <c r="AV856" s="12" t="s">
        <v>88</v>
      </c>
      <c r="AW856" s="12" t="s">
        <v>31</v>
      </c>
      <c r="AX856" s="12" t="s">
        <v>75</v>
      </c>
      <c r="AY856" s="257" t="s">
        <v>241</v>
      </c>
    </row>
    <row r="857" s="13" customFormat="1">
      <c r="B857" s="258"/>
      <c r="C857" s="259"/>
      <c r="D857" s="248" t="s">
        <v>249</v>
      </c>
      <c r="E857" s="260" t="s">
        <v>1</v>
      </c>
      <c r="F857" s="261" t="s">
        <v>251</v>
      </c>
      <c r="G857" s="259"/>
      <c r="H857" s="262">
        <v>8.3829999999999991</v>
      </c>
      <c r="I857" s="263"/>
      <c r="J857" s="259"/>
      <c r="K857" s="259"/>
      <c r="L857" s="264"/>
      <c r="M857" s="265"/>
      <c r="N857" s="266"/>
      <c r="O857" s="266"/>
      <c r="P857" s="266"/>
      <c r="Q857" s="266"/>
      <c r="R857" s="266"/>
      <c r="S857" s="266"/>
      <c r="T857" s="267"/>
      <c r="AT857" s="268" t="s">
        <v>249</v>
      </c>
      <c r="AU857" s="268" t="s">
        <v>88</v>
      </c>
      <c r="AV857" s="13" t="s">
        <v>247</v>
      </c>
      <c r="AW857" s="13" t="s">
        <v>31</v>
      </c>
      <c r="AX857" s="13" t="s">
        <v>82</v>
      </c>
      <c r="AY857" s="268" t="s">
        <v>241</v>
      </c>
    </row>
    <row r="858" s="1" customFormat="1" ht="24" customHeight="1">
      <c r="B858" s="37"/>
      <c r="C858" s="279" t="s">
        <v>1272</v>
      </c>
      <c r="D858" s="279" t="s">
        <v>365</v>
      </c>
      <c r="E858" s="280" t="s">
        <v>1273</v>
      </c>
      <c r="F858" s="281" t="s">
        <v>1274</v>
      </c>
      <c r="G858" s="282" t="s">
        <v>485</v>
      </c>
      <c r="H858" s="283">
        <v>4</v>
      </c>
      <c r="I858" s="284"/>
      <c r="J858" s="285">
        <f>ROUND(I858*H858,2)</f>
        <v>0</v>
      </c>
      <c r="K858" s="281" t="s">
        <v>1</v>
      </c>
      <c r="L858" s="286"/>
      <c r="M858" s="287" t="s">
        <v>1</v>
      </c>
      <c r="N858" s="288" t="s">
        <v>41</v>
      </c>
      <c r="O858" s="85"/>
      <c r="P858" s="242">
        <f>O858*H858</f>
        <v>0</v>
      </c>
      <c r="Q858" s="242">
        <v>0.11700000000000001</v>
      </c>
      <c r="R858" s="242">
        <f>Q858*H858</f>
        <v>0.46800000000000003</v>
      </c>
      <c r="S858" s="242">
        <v>0</v>
      </c>
      <c r="T858" s="243">
        <f>S858*H858</f>
        <v>0</v>
      </c>
      <c r="AR858" s="244" t="s">
        <v>421</v>
      </c>
      <c r="AT858" s="244" t="s">
        <v>365</v>
      </c>
      <c r="AU858" s="244" t="s">
        <v>88</v>
      </c>
      <c r="AY858" s="16" t="s">
        <v>241</v>
      </c>
      <c r="BE858" s="245">
        <f>IF(N858="základná",J858,0)</f>
        <v>0</v>
      </c>
      <c r="BF858" s="245">
        <f>IF(N858="znížená",J858,0)</f>
        <v>0</v>
      </c>
      <c r="BG858" s="245">
        <f>IF(N858="zákl. prenesená",J858,0)</f>
        <v>0</v>
      </c>
      <c r="BH858" s="245">
        <f>IF(N858="zníž. prenesená",J858,0)</f>
        <v>0</v>
      </c>
      <c r="BI858" s="245">
        <f>IF(N858="nulová",J858,0)</f>
        <v>0</v>
      </c>
      <c r="BJ858" s="16" t="s">
        <v>88</v>
      </c>
      <c r="BK858" s="245">
        <f>ROUND(I858*H858,2)</f>
        <v>0</v>
      </c>
      <c r="BL858" s="16" t="s">
        <v>328</v>
      </c>
      <c r="BM858" s="244" t="s">
        <v>1275</v>
      </c>
    </row>
    <row r="859" s="12" customFormat="1">
      <c r="B859" s="246"/>
      <c r="C859" s="247"/>
      <c r="D859" s="248" t="s">
        <v>249</v>
      </c>
      <c r="E859" s="249" t="s">
        <v>1</v>
      </c>
      <c r="F859" s="250" t="s">
        <v>1276</v>
      </c>
      <c r="G859" s="247"/>
      <c r="H859" s="251">
        <v>4</v>
      </c>
      <c r="I859" s="252"/>
      <c r="J859" s="247"/>
      <c r="K859" s="247"/>
      <c r="L859" s="253"/>
      <c r="M859" s="254"/>
      <c r="N859" s="255"/>
      <c r="O859" s="255"/>
      <c r="P859" s="255"/>
      <c r="Q859" s="255"/>
      <c r="R859" s="255"/>
      <c r="S859" s="255"/>
      <c r="T859" s="256"/>
      <c r="AT859" s="257" t="s">
        <v>249</v>
      </c>
      <c r="AU859" s="257" t="s">
        <v>88</v>
      </c>
      <c r="AV859" s="12" t="s">
        <v>88</v>
      </c>
      <c r="AW859" s="12" t="s">
        <v>31</v>
      </c>
      <c r="AX859" s="12" t="s">
        <v>75</v>
      </c>
      <c r="AY859" s="257" t="s">
        <v>241</v>
      </c>
    </row>
    <row r="860" s="13" customFormat="1">
      <c r="B860" s="258"/>
      <c r="C860" s="259"/>
      <c r="D860" s="248" t="s">
        <v>249</v>
      </c>
      <c r="E860" s="260" t="s">
        <v>1</v>
      </c>
      <c r="F860" s="261" t="s">
        <v>251</v>
      </c>
      <c r="G860" s="259"/>
      <c r="H860" s="262">
        <v>4</v>
      </c>
      <c r="I860" s="263"/>
      <c r="J860" s="259"/>
      <c r="K860" s="259"/>
      <c r="L860" s="264"/>
      <c r="M860" s="265"/>
      <c r="N860" s="266"/>
      <c r="O860" s="266"/>
      <c r="P860" s="266"/>
      <c r="Q860" s="266"/>
      <c r="R860" s="266"/>
      <c r="S860" s="266"/>
      <c r="T860" s="267"/>
      <c r="AT860" s="268" t="s">
        <v>249</v>
      </c>
      <c r="AU860" s="268" t="s">
        <v>88</v>
      </c>
      <c r="AV860" s="13" t="s">
        <v>247</v>
      </c>
      <c r="AW860" s="13" t="s">
        <v>31</v>
      </c>
      <c r="AX860" s="13" t="s">
        <v>82</v>
      </c>
      <c r="AY860" s="268" t="s">
        <v>241</v>
      </c>
    </row>
    <row r="861" s="1" customFormat="1" ht="24" customHeight="1">
      <c r="B861" s="37"/>
      <c r="C861" s="279" t="s">
        <v>1277</v>
      </c>
      <c r="D861" s="279" t="s">
        <v>365</v>
      </c>
      <c r="E861" s="280" t="s">
        <v>1278</v>
      </c>
      <c r="F861" s="281" t="s">
        <v>1279</v>
      </c>
      <c r="G861" s="282" t="s">
        <v>485</v>
      </c>
      <c r="H861" s="283">
        <v>1</v>
      </c>
      <c r="I861" s="284"/>
      <c r="J861" s="285">
        <f>ROUND(I861*H861,2)</f>
        <v>0</v>
      </c>
      <c r="K861" s="281" t="s">
        <v>1</v>
      </c>
      <c r="L861" s="286"/>
      <c r="M861" s="287" t="s">
        <v>1</v>
      </c>
      <c r="N861" s="288" t="s">
        <v>41</v>
      </c>
      <c r="O861" s="85"/>
      <c r="P861" s="242">
        <f>O861*H861</f>
        <v>0</v>
      </c>
      <c r="Q861" s="242">
        <v>0.11700000000000001</v>
      </c>
      <c r="R861" s="242">
        <f>Q861*H861</f>
        <v>0.11700000000000001</v>
      </c>
      <c r="S861" s="242">
        <v>0</v>
      </c>
      <c r="T861" s="243">
        <f>S861*H861</f>
        <v>0</v>
      </c>
      <c r="AR861" s="244" t="s">
        <v>421</v>
      </c>
      <c r="AT861" s="244" t="s">
        <v>365</v>
      </c>
      <c r="AU861" s="244" t="s">
        <v>88</v>
      </c>
      <c r="AY861" s="16" t="s">
        <v>241</v>
      </c>
      <c r="BE861" s="245">
        <f>IF(N861="základná",J861,0)</f>
        <v>0</v>
      </c>
      <c r="BF861" s="245">
        <f>IF(N861="znížená",J861,0)</f>
        <v>0</v>
      </c>
      <c r="BG861" s="245">
        <f>IF(N861="zákl. prenesená",J861,0)</f>
        <v>0</v>
      </c>
      <c r="BH861" s="245">
        <f>IF(N861="zníž. prenesená",J861,0)</f>
        <v>0</v>
      </c>
      <c r="BI861" s="245">
        <f>IF(N861="nulová",J861,0)</f>
        <v>0</v>
      </c>
      <c r="BJ861" s="16" t="s">
        <v>88</v>
      </c>
      <c r="BK861" s="245">
        <f>ROUND(I861*H861,2)</f>
        <v>0</v>
      </c>
      <c r="BL861" s="16" t="s">
        <v>328</v>
      </c>
      <c r="BM861" s="244" t="s">
        <v>1280</v>
      </c>
    </row>
    <row r="862" s="12" customFormat="1">
      <c r="B862" s="246"/>
      <c r="C862" s="247"/>
      <c r="D862" s="248" t="s">
        <v>249</v>
      </c>
      <c r="E862" s="249" t="s">
        <v>1</v>
      </c>
      <c r="F862" s="250" t="s">
        <v>1281</v>
      </c>
      <c r="G862" s="247"/>
      <c r="H862" s="251">
        <v>1</v>
      </c>
      <c r="I862" s="252"/>
      <c r="J862" s="247"/>
      <c r="K862" s="247"/>
      <c r="L862" s="253"/>
      <c r="M862" s="254"/>
      <c r="N862" s="255"/>
      <c r="O862" s="255"/>
      <c r="P862" s="255"/>
      <c r="Q862" s="255"/>
      <c r="R862" s="255"/>
      <c r="S862" s="255"/>
      <c r="T862" s="256"/>
      <c r="AT862" s="257" t="s">
        <v>249</v>
      </c>
      <c r="AU862" s="257" t="s">
        <v>88</v>
      </c>
      <c r="AV862" s="12" t="s">
        <v>88</v>
      </c>
      <c r="AW862" s="12" t="s">
        <v>31</v>
      </c>
      <c r="AX862" s="12" t="s">
        <v>75</v>
      </c>
      <c r="AY862" s="257" t="s">
        <v>241</v>
      </c>
    </row>
    <row r="863" s="13" customFormat="1">
      <c r="B863" s="258"/>
      <c r="C863" s="259"/>
      <c r="D863" s="248" t="s">
        <v>249</v>
      </c>
      <c r="E863" s="260" t="s">
        <v>1</v>
      </c>
      <c r="F863" s="261" t="s">
        <v>251</v>
      </c>
      <c r="G863" s="259"/>
      <c r="H863" s="262">
        <v>1</v>
      </c>
      <c r="I863" s="263"/>
      <c r="J863" s="259"/>
      <c r="K863" s="259"/>
      <c r="L863" s="264"/>
      <c r="M863" s="265"/>
      <c r="N863" s="266"/>
      <c r="O863" s="266"/>
      <c r="P863" s="266"/>
      <c r="Q863" s="266"/>
      <c r="R863" s="266"/>
      <c r="S863" s="266"/>
      <c r="T863" s="267"/>
      <c r="AT863" s="268" t="s">
        <v>249</v>
      </c>
      <c r="AU863" s="268" t="s">
        <v>88</v>
      </c>
      <c r="AV863" s="13" t="s">
        <v>247</v>
      </c>
      <c r="AW863" s="13" t="s">
        <v>31</v>
      </c>
      <c r="AX863" s="13" t="s">
        <v>82</v>
      </c>
      <c r="AY863" s="268" t="s">
        <v>241</v>
      </c>
    </row>
    <row r="864" s="1" customFormat="1" ht="16.5" customHeight="1">
      <c r="B864" s="37"/>
      <c r="C864" s="233" t="s">
        <v>1282</v>
      </c>
      <c r="D864" s="233" t="s">
        <v>243</v>
      </c>
      <c r="E864" s="234" t="s">
        <v>1283</v>
      </c>
      <c r="F864" s="235" t="s">
        <v>1284</v>
      </c>
      <c r="G864" s="236" t="s">
        <v>134</v>
      </c>
      <c r="H864" s="237">
        <v>7.8399999999999999</v>
      </c>
      <c r="I864" s="238"/>
      <c r="J864" s="239">
        <f>ROUND(I864*H864,2)</f>
        <v>0</v>
      </c>
      <c r="K864" s="235" t="s">
        <v>246</v>
      </c>
      <c r="L864" s="42"/>
      <c r="M864" s="240" t="s">
        <v>1</v>
      </c>
      <c r="N864" s="241" t="s">
        <v>41</v>
      </c>
      <c r="O864" s="85"/>
      <c r="P864" s="242">
        <f>O864*H864</f>
        <v>0</v>
      </c>
      <c r="Q864" s="242">
        <v>0.00042000000000000002</v>
      </c>
      <c r="R864" s="242">
        <f>Q864*H864</f>
        <v>0.0032928000000000002</v>
      </c>
      <c r="S864" s="242">
        <v>0</v>
      </c>
      <c r="T864" s="243">
        <f>S864*H864</f>
        <v>0</v>
      </c>
      <c r="AR864" s="244" t="s">
        <v>328</v>
      </c>
      <c r="AT864" s="244" t="s">
        <v>243</v>
      </c>
      <c r="AU864" s="244" t="s">
        <v>88</v>
      </c>
      <c r="AY864" s="16" t="s">
        <v>241</v>
      </c>
      <c r="BE864" s="245">
        <f>IF(N864="základná",J864,0)</f>
        <v>0</v>
      </c>
      <c r="BF864" s="245">
        <f>IF(N864="znížená",J864,0)</f>
        <v>0</v>
      </c>
      <c r="BG864" s="245">
        <f>IF(N864="zákl. prenesená",J864,0)</f>
        <v>0</v>
      </c>
      <c r="BH864" s="245">
        <f>IF(N864="zníž. prenesená",J864,0)</f>
        <v>0</v>
      </c>
      <c r="BI864" s="245">
        <f>IF(N864="nulová",J864,0)</f>
        <v>0</v>
      </c>
      <c r="BJ864" s="16" t="s">
        <v>88</v>
      </c>
      <c r="BK864" s="245">
        <f>ROUND(I864*H864,2)</f>
        <v>0</v>
      </c>
      <c r="BL864" s="16" t="s">
        <v>328</v>
      </c>
      <c r="BM864" s="244" t="s">
        <v>1285</v>
      </c>
    </row>
    <row r="865" s="12" customFormat="1">
      <c r="B865" s="246"/>
      <c r="C865" s="247"/>
      <c r="D865" s="248" t="s">
        <v>249</v>
      </c>
      <c r="E865" s="249" t="s">
        <v>1</v>
      </c>
      <c r="F865" s="250" t="s">
        <v>1286</v>
      </c>
      <c r="G865" s="247"/>
      <c r="H865" s="251">
        <v>7.8399999999999999</v>
      </c>
      <c r="I865" s="252"/>
      <c r="J865" s="247"/>
      <c r="K865" s="247"/>
      <c r="L865" s="253"/>
      <c r="M865" s="254"/>
      <c r="N865" s="255"/>
      <c r="O865" s="255"/>
      <c r="P865" s="255"/>
      <c r="Q865" s="255"/>
      <c r="R865" s="255"/>
      <c r="S865" s="255"/>
      <c r="T865" s="256"/>
      <c r="AT865" s="257" t="s">
        <v>249</v>
      </c>
      <c r="AU865" s="257" t="s">
        <v>88</v>
      </c>
      <c r="AV865" s="12" t="s">
        <v>88</v>
      </c>
      <c r="AW865" s="12" t="s">
        <v>31</v>
      </c>
      <c r="AX865" s="12" t="s">
        <v>75</v>
      </c>
      <c r="AY865" s="257" t="s">
        <v>241</v>
      </c>
    </row>
    <row r="866" s="13" customFormat="1">
      <c r="B866" s="258"/>
      <c r="C866" s="259"/>
      <c r="D866" s="248" t="s">
        <v>249</v>
      </c>
      <c r="E866" s="260" t="s">
        <v>1</v>
      </c>
      <c r="F866" s="261" t="s">
        <v>251</v>
      </c>
      <c r="G866" s="259"/>
      <c r="H866" s="262">
        <v>7.8399999999999999</v>
      </c>
      <c r="I866" s="263"/>
      <c r="J866" s="259"/>
      <c r="K866" s="259"/>
      <c r="L866" s="264"/>
      <c r="M866" s="265"/>
      <c r="N866" s="266"/>
      <c r="O866" s="266"/>
      <c r="P866" s="266"/>
      <c r="Q866" s="266"/>
      <c r="R866" s="266"/>
      <c r="S866" s="266"/>
      <c r="T866" s="267"/>
      <c r="AT866" s="268" t="s">
        <v>249</v>
      </c>
      <c r="AU866" s="268" t="s">
        <v>88</v>
      </c>
      <c r="AV866" s="13" t="s">
        <v>247</v>
      </c>
      <c r="AW866" s="13" t="s">
        <v>31</v>
      </c>
      <c r="AX866" s="13" t="s">
        <v>82</v>
      </c>
      <c r="AY866" s="268" t="s">
        <v>241</v>
      </c>
    </row>
    <row r="867" s="1" customFormat="1" ht="36" customHeight="1">
      <c r="B867" s="37"/>
      <c r="C867" s="279" t="s">
        <v>1287</v>
      </c>
      <c r="D867" s="279" t="s">
        <v>365</v>
      </c>
      <c r="E867" s="280" t="s">
        <v>1288</v>
      </c>
      <c r="F867" s="281" t="s">
        <v>1289</v>
      </c>
      <c r="G867" s="282" t="s">
        <v>485</v>
      </c>
      <c r="H867" s="283">
        <v>1</v>
      </c>
      <c r="I867" s="284"/>
      <c r="J867" s="285">
        <f>ROUND(I867*H867,2)</f>
        <v>0</v>
      </c>
      <c r="K867" s="281" t="s">
        <v>1</v>
      </c>
      <c r="L867" s="286"/>
      <c r="M867" s="287" t="s">
        <v>1</v>
      </c>
      <c r="N867" s="288" t="s">
        <v>41</v>
      </c>
      <c r="O867" s="85"/>
      <c r="P867" s="242">
        <f>O867*H867</f>
        <v>0</v>
      </c>
      <c r="Q867" s="242">
        <v>0.33000000000000002</v>
      </c>
      <c r="R867" s="242">
        <f>Q867*H867</f>
        <v>0.33000000000000002</v>
      </c>
      <c r="S867" s="242">
        <v>0</v>
      </c>
      <c r="T867" s="243">
        <f>S867*H867</f>
        <v>0</v>
      </c>
      <c r="AR867" s="244" t="s">
        <v>421</v>
      </c>
      <c r="AT867" s="244" t="s">
        <v>365</v>
      </c>
      <c r="AU867" s="244" t="s">
        <v>88</v>
      </c>
      <c r="AY867" s="16" t="s">
        <v>241</v>
      </c>
      <c r="BE867" s="245">
        <f>IF(N867="základná",J867,0)</f>
        <v>0</v>
      </c>
      <c r="BF867" s="245">
        <f>IF(N867="znížená",J867,0)</f>
        <v>0</v>
      </c>
      <c r="BG867" s="245">
        <f>IF(N867="zákl. prenesená",J867,0)</f>
        <v>0</v>
      </c>
      <c r="BH867" s="245">
        <f>IF(N867="zníž. prenesená",J867,0)</f>
        <v>0</v>
      </c>
      <c r="BI867" s="245">
        <f>IF(N867="nulová",J867,0)</f>
        <v>0</v>
      </c>
      <c r="BJ867" s="16" t="s">
        <v>88</v>
      </c>
      <c r="BK867" s="245">
        <f>ROUND(I867*H867,2)</f>
        <v>0</v>
      </c>
      <c r="BL867" s="16" t="s">
        <v>328</v>
      </c>
      <c r="BM867" s="244" t="s">
        <v>1290</v>
      </c>
    </row>
    <row r="868" s="12" customFormat="1">
      <c r="B868" s="246"/>
      <c r="C868" s="247"/>
      <c r="D868" s="248" t="s">
        <v>249</v>
      </c>
      <c r="E868" s="249" t="s">
        <v>1</v>
      </c>
      <c r="F868" s="250" t="s">
        <v>1291</v>
      </c>
      <c r="G868" s="247"/>
      <c r="H868" s="251">
        <v>1</v>
      </c>
      <c r="I868" s="252"/>
      <c r="J868" s="247"/>
      <c r="K868" s="247"/>
      <c r="L868" s="253"/>
      <c r="M868" s="254"/>
      <c r="N868" s="255"/>
      <c r="O868" s="255"/>
      <c r="P868" s="255"/>
      <c r="Q868" s="255"/>
      <c r="R868" s="255"/>
      <c r="S868" s="255"/>
      <c r="T868" s="256"/>
      <c r="AT868" s="257" t="s">
        <v>249</v>
      </c>
      <c r="AU868" s="257" t="s">
        <v>88</v>
      </c>
      <c r="AV868" s="12" t="s">
        <v>88</v>
      </c>
      <c r="AW868" s="12" t="s">
        <v>31</v>
      </c>
      <c r="AX868" s="12" t="s">
        <v>75</v>
      </c>
      <c r="AY868" s="257" t="s">
        <v>241</v>
      </c>
    </row>
    <row r="869" s="13" customFormat="1">
      <c r="B869" s="258"/>
      <c r="C869" s="259"/>
      <c r="D869" s="248" t="s">
        <v>249</v>
      </c>
      <c r="E869" s="260" t="s">
        <v>1</v>
      </c>
      <c r="F869" s="261" t="s">
        <v>251</v>
      </c>
      <c r="G869" s="259"/>
      <c r="H869" s="262">
        <v>1</v>
      </c>
      <c r="I869" s="263"/>
      <c r="J869" s="259"/>
      <c r="K869" s="259"/>
      <c r="L869" s="264"/>
      <c r="M869" s="265"/>
      <c r="N869" s="266"/>
      <c r="O869" s="266"/>
      <c r="P869" s="266"/>
      <c r="Q869" s="266"/>
      <c r="R869" s="266"/>
      <c r="S869" s="266"/>
      <c r="T869" s="267"/>
      <c r="AT869" s="268" t="s">
        <v>249</v>
      </c>
      <c r="AU869" s="268" t="s">
        <v>88</v>
      </c>
      <c r="AV869" s="13" t="s">
        <v>247</v>
      </c>
      <c r="AW869" s="13" t="s">
        <v>31</v>
      </c>
      <c r="AX869" s="13" t="s">
        <v>82</v>
      </c>
      <c r="AY869" s="268" t="s">
        <v>241</v>
      </c>
    </row>
    <row r="870" s="1" customFormat="1" ht="24" customHeight="1">
      <c r="B870" s="37"/>
      <c r="C870" s="233" t="s">
        <v>1292</v>
      </c>
      <c r="D870" s="233" t="s">
        <v>243</v>
      </c>
      <c r="E870" s="234" t="s">
        <v>1293</v>
      </c>
      <c r="F870" s="235" t="s">
        <v>1294</v>
      </c>
      <c r="G870" s="236" t="s">
        <v>485</v>
      </c>
      <c r="H870" s="237">
        <v>5</v>
      </c>
      <c r="I870" s="238"/>
      <c r="J870" s="239">
        <f>ROUND(I870*H870,2)</f>
        <v>0</v>
      </c>
      <c r="K870" s="235" t="s">
        <v>246</v>
      </c>
      <c r="L870" s="42"/>
      <c r="M870" s="240" t="s">
        <v>1</v>
      </c>
      <c r="N870" s="241" t="s">
        <v>41</v>
      </c>
      <c r="O870" s="85"/>
      <c r="P870" s="242">
        <f>O870*H870</f>
        <v>0</v>
      </c>
      <c r="Q870" s="242">
        <v>0</v>
      </c>
      <c r="R870" s="242">
        <f>Q870*H870</f>
        <v>0</v>
      </c>
      <c r="S870" s="242">
        <v>0</v>
      </c>
      <c r="T870" s="243">
        <f>S870*H870</f>
        <v>0</v>
      </c>
      <c r="AR870" s="244" t="s">
        <v>328</v>
      </c>
      <c r="AT870" s="244" t="s">
        <v>243</v>
      </c>
      <c r="AU870" s="244" t="s">
        <v>88</v>
      </c>
      <c r="AY870" s="16" t="s">
        <v>241</v>
      </c>
      <c r="BE870" s="245">
        <f>IF(N870="základná",J870,0)</f>
        <v>0</v>
      </c>
      <c r="BF870" s="245">
        <f>IF(N870="znížená",J870,0)</f>
        <v>0</v>
      </c>
      <c r="BG870" s="245">
        <f>IF(N870="zákl. prenesená",J870,0)</f>
        <v>0</v>
      </c>
      <c r="BH870" s="245">
        <f>IF(N870="zníž. prenesená",J870,0)</f>
        <v>0</v>
      </c>
      <c r="BI870" s="245">
        <f>IF(N870="nulová",J870,0)</f>
        <v>0</v>
      </c>
      <c r="BJ870" s="16" t="s">
        <v>88</v>
      </c>
      <c r="BK870" s="245">
        <f>ROUND(I870*H870,2)</f>
        <v>0</v>
      </c>
      <c r="BL870" s="16" t="s">
        <v>328</v>
      </c>
      <c r="BM870" s="244" t="s">
        <v>1295</v>
      </c>
    </row>
    <row r="871" s="12" customFormat="1">
      <c r="B871" s="246"/>
      <c r="C871" s="247"/>
      <c r="D871" s="248" t="s">
        <v>249</v>
      </c>
      <c r="E871" s="249" t="s">
        <v>1</v>
      </c>
      <c r="F871" s="250" t="s">
        <v>1296</v>
      </c>
      <c r="G871" s="247"/>
      <c r="H871" s="251">
        <v>1</v>
      </c>
      <c r="I871" s="252"/>
      <c r="J871" s="247"/>
      <c r="K871" s="247"/>
      <c r="L871" s="253"/>
      <c r="M871" s="254"/>
      <c r="N871" s="255"/>
      <c r="O871" s="255"/>
      <c r="P871" s="255"/>
      <c r="Q871" s="255"/>
      <c r="R871" s="255"/>
      <c r="S871" s="255"/>
      <c r="T871" s="256"/>
      <c r="AT871" s="257" t="s">
        <v>249</v>
      </c>
      <c r="AU871" s="257" t="s">
        <v>88</v>
      </c>
      <c r="AV871" s="12" t="s">
        <v>88</v>
      </c>
      <c r="AW871" s="12" t="s">
        <v>31</v>
      </c>
      <c r="AX871" s="12" t="s">
        <v>75</v>
      </c>
      <c r="AY871" s="257" t="s">
        <v>241</v>
      </c>
    </row>
    <row r="872" s="12" customFormat="1">
      <c r="B872" s="246"/>
      <c r="C872" s="247"/>
      <c r="D872" s="248" t="s">
        <v>249</v>
      </c>
      <c r="E872" s="249" t="s">
        <v>1</v>
      </c>
      <c r="F872" s="250" t="s">
        <v>762</v>
      </c>
      <c r="G872" s="247"/>
      <c r="H872" s="251">
        <v>1</v>
      </c>
      <c r="I872" s="252"/>
      <c r="J872" s="247"/>
      <c r="K872" s="247"/>
      <c r="L872" s="253"/>
      <c r="M872" s="254"/>
      <c r="N872" s="255"/>
      <c r="O872" s="255"/>
      <c r="P872" s="255"/>
      <c r="Q872" s="255"/>
      <c r="R872" s="255"/>
      <c r="S872" s="255"/>
      <c r="T872" s="256"/>
      <c r="AT872" s="257" t="s">
        <v>249</v>
      </c>
      <c r="AU872" s="257" t="s">
        <v>88</v>
      </c>
      <c r="AV872" s="12" t="s">
        <v>88</v>
      </c>
      <c r="AW872" s="12" t="s">
        <v>31</v>
      </c>
      <c r="AX872" s="12" t="s">
        <v>75</v>
      </c>
      <c r="AY872" s="257" t="s">
        <v>241</v>
      </c>
    </row>
    <row r="873" s="12" customFormat="1">
      <c r="B873" s="246"/>
      <c r="C873" s="247"/>
      <c r="D873" s="248" t="s">
        <v>249</v>
      </c>
      <c r="E873" s="249" t="s">
        <v>1</v>
      </c>
      <c r="F873" s="250" t="s">
        <v>1297</v>
      </c>
      <c r="G873" s="247"/>
      <c r="H873" s="251">
        <v>1</v>
      </c>
      <c r="I873" s="252"/>
      <c r="J873" s="247"/>
      <c r="K873" s="247"/>
      <c r="L873" s="253"/>
      <c r="M873" s="254"/>
      <c r="N873" s="255"/>
      <c r="O873" s="255"/>
      <c r="P873" s="255"/>
      <c r="Q873" s="255"/>
      <c r="R873" s="255"/>
      <c r="S873" s="255"/>
      <c r="T873" s="256"/>
      <c r="AT873" s="257" t="s">
        <v>249</v>
      </c>
      <c r="AU873" s="257" t="s">
        <v>88</v>
      </c>
      <c r="AV873" s="12" t="s">
        <v>88</v>
      </c>
      <c r="AW873" s="12" t="s">
        <v>31</v>
      </c>
      <c r="AX873" s="12" t="s">
        <v>75</v>
      </c>
      <c r="AY873" s="257" t="s">
        <v>241</v>
      </c>
    </row>
    <row r="874" s="12" customFormat="1">
      <c r="B874" s="246"/>
      <c r="C874" s="247"/>
      <c r="D874" s="248" t="s">
        <v>249</v>
      </c>
      <c r="E874" s="249" t="s">
        <v>1</v>
      </c>
      <c r="F874" s="250" t="s">
        <v>1298</v>
      </c>
      <c r="G874" s="247"/>
      <c r="H874" s="251">
        <v>1</v>
      </c>
      <c r="I874" s="252"/>
      <c r="J874" s="247"/>
      <c r="K874" s="247"/>
      <c r="L874" s="253"/>
      <c r="M874" s="254"/>
      <c r="N874" s="255"/>
      <c r="O874" s="255"/>
      <c r="P874" s="255"/>
      <c r="Q874" s="255"/>
      <c r="R874" s="255"/>
      <c r="S874" s="255"/>
      <c r="T874" s="256"/>
      <c r="AT874" s="257" t="s">
        <v>249</v>
      </c>
      <c r="AU874" s="257" t="s">
        <v>88</v>
      </c>
      <c r="AV874" s="12" t="s">
        <v>88</v>
      </c>
      <c r="AW874" s="12" t="s">
        <v>31</v>
      </c>
      <c r="AX874" s="12" t="s">
        <v>75</v>
      </c>
      <c r="AY874" s="257" t="s">
        <v>241</v>
      </c>
    </row>
    <row r="875" s="12" customFormat="1">
      <c r="B875" s="246"/>
      <c r="C875" s="247"/>
      <c r="D875" s="248" t="s">
        <v>249</v>
      </c>
      <c r="E875" s="249" t="s">
        <v>1</v>
      </c>
      <c r="F875" s="250" t="s">
        <v>748</v>
      </c>
      <c r="G875" s="247"/>
      <c r="H875" s="251">
        <v>1</v>
      </c>
      <c r="I875" s="252"/>
      <c r="J875" s="247"/>
      <c r="K875" s="247"/>
      <c r="L875" s="253"/>
      <c r="M875" s="254"/>
      <c r="N875" s="255"/>
      <c r="O875" s="255"/>
      <c r="P875" s="255"/>
      <c r="Q875" s="255"/>
      <c r="R875" s="255"/>
      <c r="S875" s="255"/>
      <c r="T875" s="256"/>
      <c r="AT875" s="257" t="s">
        <v>249</v>
      </c>
      <c r="AU875" s="257" t="s">
        <v>88</v>
      </c>
      <c r="AV875" s="12" t="s">
        <v>88</v>
      </c>
      <c r="AW875" s="12" t="s">
        <v>31</v>
      </c>
      <c r="AX875" s="12" t="s">
        <v>75</v>
      </c>
      <c r="AY875" s="257" t="s">
        <v>241</v>
      </c>
    </row>
    <row r="876" s="13" customFormat="1">
      <c r="B876" s="258"/>
      <c r="C876" s="259"/>
      <c r="D876" s="248" t="s">
        <v>249</v>
      </c>
      <c r="E876" s="260" t="s">
        <v>1</v>
      </c>
      <c r="F876" s="261" t="s">
        <v>251</v>
      </c>
      <c r="G876" s="259"/>
      <c r="H876" s="262">
        <v>5</v>
      </c>
      <c r="I876" s="263"/>
      <c r="J876" s="259"/>
      <c r="K876" s="259"/>
      <c r="L876" s="264"/>
      <c r="M876" s="265"/>
      <c r="N876" s="266"/>
      <c r="O876" s="266"/>
      <c r="P876" s="266"/>
      <c r="Q876" s="266"/>
      <c r="R876" s="266"/>
      <c r="S876" s="266"/>
      <c r="T876" s="267"/>
      <c r="AT876" s="268" t="s">
        <v>249</v>
      </c>
      <c r="AU876" s="268" t="s">
        <v>88</v>
      </c>
      <c r="AV876" s="13" t="s">
        <v>247</v>
      </c>
      <c r="AW876" s="13" t="s">
        <v>31</v>
      </c>
      <c r="AX876" s="13" t="s">
        <v>82</v>
      </c>
      <c r="AY876" s="268" t="s">
        <v>241</v>
      </c>
    </row>
    <row r="877" s="1" customFormat="1" ht="24" customHeight="1">
      <c r="B877" s="37"/>
      <c r="C877" s="279" t="s">
        <v>1299</v>
      </c>
      <c r="D877" s="279" t="s">
        <v>365</v>
      </c>
      <c r="E877" s="280" t="s">
        <v>1300</v>
      </c>
      <c r="F877" s="281" t="s">
        <v>1301</v>
      </c>
      <c r="G877" s="282" t="s">
        <v>485</v>
      </c>
      <c r="H877" s="283">
        <v>7</v>
      </c>
      <c r="I877" s="284"/>
      <c r="J877" s="285">
        <f>ROUND(I877*H877,2)</f>
        <v>0</v>
      </c>
      <c r="K877" s="281" t="s">
        <v>1</v>
      </c>
      <c r="L877" s="286"/>
      <c r="M877" s="287" t="s">
        <v>1</v>
      </c>
      <c r="N877" s="288" t="s">
        <v>41</v>
      </c>
      <c r="O877" s="85"/>
      <c r="P877" s="242">
        <f>O877*H877</f>
        <v>0</v>
      </c>
      <c r="Q877" s="242">
        <v>0.001</v>
      </c>
      <c r="R877" s="242">
        <f>Q877*H877</f>
        <v>0.0070000000000000001</v>
      </c>
      <c r="S877" s="242">
        <v>0</v>
      </c>
      <c r="T877" s="243">
        <f>S877*H877</f>
        <v>0</v>
      </c>
      <c r="AR877" s="244" t="s">
        <v>421</v>
      </c>
      <c r="AT877" s="244" t="s">
        <v>365</v>
      </c>
      <c r="AU877" s="244" t="s">
        <v>88</v>
      </c>
      <c r="AY877" s="16" t="s">
        <v>241</v>
      </c>
      <c r="BE877" s="245">
        <f>IF(N877="základná",J877,0)</f>
        <v>0</v>
      </c>
      <c r="BF877" s="245">
        <f>IF(N877="znížená",J877,0)</f>
        <v>0</v>
      </c>
      <c r="BG877" s="245">
        <f>IF(N877="zákl. prenesená",J877,0)</f>
        <v>0</v>
      </c>
      <c r="BH877" s="245">
        <f>IF(N877="zníž. prenesená",J877,0)</f>
        <v>0</v>
      </c>
      <c r="BI877" s="245">
        <f>IF(N877="nulová",J877,0)</f>
        <v>0</v>
      </c>
      <c r="BJ877" s="16" t="s">
        <v>88</v>
      </c>
      <c r="BK877" s="245">
        <f>ROUND(I877*H877,2)</f>
        <v>0</v>
      </c>
      <c r="BL877" s="16" t="s">
        <v>328</v>
      </c>
      <c r="BM877" s="244" t="s">
        <v>1302</v>
      </c>
    </row>
    <row r="878" s="1" customFormat="1" ht="36" customHeight="1">
      <c r="B878" s="37"/>
      <c r="C878" s="279" t="s">
        <v>1303</v>
      </c>
      <c r="D878" s="279" t="s">
        <v>365</v>
      </c>
      <c r="E878" s="280" t="s">
        <v>1304</v>
      </c>
      <c r="F878" s="281" t="s">
        <v>1305</v>
      </c>
      <c r="G878" s="282" t="s">
        <v>485</v>
      </c>
      <c r="H878" s="283">
        <v>1</v>
      </c>
      <c r="I878" s="284"/>
      <c r="J878" s="285">
        <f>ROUND(I878*H878,2)</f>
        <v>0</v>
      </c>
      <c r="K878" s="281" t="s">
        <v>1</v>
      </c>
      <c r="L878" s="286"/>
      <c r="M878" s="287" t="s">
        <v>1</v>
      </c>
      <c r="N878" s="288" t="s">
        <v>41</v>
      </c>
      <c r="O878" s="85"/>
      <c r="P878" s="242">
        <f>O878*H878</f>
        <v>0</v>
      </c>
      <c r="Q878" s="242">
        <v>0.025000000000000001</v>
      </c>
      <c r="R878" s="242">
        <f>Q878*H878</f>
        <v>0.025000000000000001</v>
      </c>
      <c r="S878" s="242">
        <v>0</v>
      </c>
      <c r="T878" s="243">
        <f>S878*H878</f>
        <v>0</v>
      </c>
      <c r="AR878" s="244" t="s">
        <v>421</v>
      </c>
      <c r="AT878" s="244" t="s">
        <v>365</v>
      </c>
      <c r="AU878" s="244" t="s">
        <v>88</v>
      </c>
      <c r="AY878" s="16" t="s">
        <v>241</v>
      </c>
      <c r="BE878" s="245">
        <f>IF(N878="základná",J878,0)</f>
        <v>0</v>
      </c>
      <c r="BF878" s="245">
        <f>IF(N878="znížená",J878,0)</f>
        <v>0</v>
      </c>
      <c r="BG878" s="245">
        <f>IF(N878="zákl. prenesená",J878,0)</f>
        <v>0</v>
      </c>
      <c r="BH878" s="245">
        <f>IF(N878="zníž. prenesená",J878,0)</f>
        <v>0</v>
      </c>
      <c r="BI878" s="245">
        <f>IF(N878="nulová",J878,0)</f>
        <v>0</v>
      </c>
      <c r="BJ878" s="16" t="s">
        <v>88</v>
      </c>
      <c r="BK878" s="245">
        <f>ROUND(I878*H878,2)</f>
        <v>0</v>
      </c>
      <c r="BL878" s="16" t="s">
        <v>328</v>
      </c>
      <c r="BM878" s="244" t="s">
        <v>1306</v>
      </c>
    </row>
    <row r="879" s="12" customFormat="1">
      <c r="B879" s="246"/>
      <c r="C879" s="247"/>
      <c r="D879" s="248" t="s">
        <v>249</v>
      </c>
      <c r="E879" s="249" t="s">
        <v>1</v>
      </c>
      <c r="F879" s="250" t="s">
        <v>1296</v>
      </c>
      <c r="G879" s="247"/>
      <c r="H879" s="251">
        <v>1</v>
      </c>
      <c r="I879" s="252"/>
      <c r="J879" s="247"/>
      <c r="K879" s="247"/>
      <c r="L879" s="253"/>
      <c r="M879" s="254"/>
      <c r="N879" s="255"/>
      <c r="O879" s="255"/>
      <c r="P879" s="255"/>
      <c r="Q879" s="255"/>
      <c r="R879" s="255"/>
      <c r="S879" s="255"/>
      <c r="T879" s="256"/>
      <c r="AT879" s="257" t="s">
        <v>249</v>
      </c>
      <c r="AU879" s="257" t="s">
        <v>88</v>
      </c>
      <c r="AV879" s="12" t="s">
        <v>88</v>
      </c>
      <c r="AW879" s="12" t="s">
        <v>31</v>
      </c>
      <c r="AX879" s="12" t="s">
        <v>75</v>
      </c>
      <c r="AY879" s="257" t="s">
        <v>241</v>
      </c>
    </row>
    <row r="880" s="13" customFormat="1">
      <c r="B880" s="258"/>
      <c r="C880" s="259"/>
      <c r="D880" s="248" t="s">
        <v>249</v>
      </c>
      <c r="E880" s="260" t="s">
        <v>1</v>
      </c>
      <c r="F880" s="261" t="s">
        <v>251</v>
      </c>
      <c r="G880" s="259"/>
      <c r="H880" s="262">
        <v>1</v>
      </c>
      <c r="I880" s="263"/>
      <c r="J880" s="259"/>
      <c r="K880" s="259"/>
      <c r="L880" s="264"/>
      <c r="M880" s="265"/>
      <c r="N880" s="266"/>
      <c r="O880" s="266"/>
      <c r="P880" s="266"/>
      <c r="Q880" s="266"/>
      <c r="R880" s="266"/>
      <c r="S880" s="266"/>
      <c r="T880" s="267"/>
      <c r="AT880" s="268" t="s">
        <v>249</v>
      </c>
      <c r="AU880" s="268" t="s">
        <v>88</v>
      </c>
      <c r="AV880" s="13" t="s">
        <v>247</v>
      </c>
      <c r="AW880" s="13" t="s">
        <v>31</v>
      </c>
      <c r="AX880" s="13" t="s">
        <v>82</v>
      </c>
      <c r="AY880" s="268" t="s">
        <v>241</v>
      </c>
    </row>
    <row r="881" s="1" customFormat="1" ht="36" customHeight="1">
      <c r="B881" s="37"/>
      <c r="C881" s="279" t="s">
        <v>1307</v>
      </c>
      <c r="D881" s="279" t="s">
        <v>365</v>
      </c>
      <c r="E881" s="280" t="s">
        <v>1308</v>
      </c>
      <c r="F881" s="281" t="s">
        <v>1309</v>
      </c>
      <c r="G881" s="282" t="s">
        <v>485</v>
      </c>
      <c r="H881" s="283">
        <v>1</v>
      </c>
      <c r="I881" s="284"/>
      <c r="J881" s="285">
        <f>ROUND(I881*H881,2)</f>
        <v>0</v>
      </c>
      <c r="K881" s="281" t="s">
        <v>1</v>
      </c>
      <c r="L881" s="286"/>
      <c r="M881" s="287" t="s">
        <v>1</v>
      </c>
      <c r="N881" s="288" t="s">
        <v>41</v>
      </c>
      <c r="O881" s="85"/>
      <c r="P881" s="242">
        <f>O881*H881</f>
        <v>0</v>
      </c>
      <c r="Q881" s="242">
        <v>0.037999999999999999</v>
      </c>
      <c r="R881" s="242">
        <f>Q881*H881</f>
        <v>0.037999999999999999</v>
      </c>
      <c r="S881" s="242">
        <v>0</v>
      </c>
      <c r="T881" s="243">
        <f>S881*H881</f>
        <v>0</v>
      </c>
      <c r="AR881" s="244" t="s">
        <v>421</v>
      </c>
      <c r="AT881" s="244" t="s">
        <v>365</v>
      </c>
      <c r="AU881" s="244" t="s">
        <v>88</v>
      </c>
      <c r="AY881" s="16" t="s">
        <v>241</v>
      </c>
      <c r="BE881" s="245">
        <f>IF(N881="základná",J881,0)</f>
        <v>0</v>
      </c>
      <c r="BF881" s="245">
        <f>IF(N881="znížená",J881,0)</f>
        <v>0</v>
      </c>
      <c r="BG881" s="245">
        <f>IF(N881="zákl. prenesená",J881,0)</f>
        <v>0</v>
      </c>
      <c r="BH881" s="245">
        <f>IF(N881="zníž. prenesená",J881,0)</f>
        <v>0</v>
      </c>
      <c r="BI881" s="245">
        <f>IF(N881="nulová",J881,0)</f>
        <v>0</v>
      </c>
      <c r="BJ881" s="16" t="s">
        <v>88</v>
      </c>
      <c r="BK881" s="245">
        <f>ROUND(I881*H881,2)</f>
        <v>0</v>
      </c>
      <c r="BL881" s="16" t="s">
        <v>328</v>
      </c>
      <c r="BM881" s="244" t="s">
        <v>1310</v>
      </c>
    </row>
    <row r="882" s="12" customFormat="1">
      <c r="B882" s="246"/>
      <c r="C882" s="247"/>
      <c r="D882" s="248" t="s">
        <v>249</v>
      </c>
      <c r="E882" s="249" t="s">
        <v>1</v>
      </c>
      <c r="F882" s="250" t="s">
        <v>762</v>
      </c>
      <c r="G882" s="247"/>
      <c r="H882" s="251">
        <v>1</v>
      </c>
      <c r="I882" s="252"/>
      <c r="J882" s="247"/>
      <c r="K882" s="247"/>
      <c r="L882" s="253"/>
      <c r="M882" s="254"/>
      <c r="N882" s="255"/>
      <c r="O882" s="255"/>
      <c r="P882" s="255"/>
      <c r="Q882" s="255"/>
      <c r="R882" s="255"/>
      <c r="S882" s="255"/>
      <c r="T882" s="256"/>
      <c r="AT882" s="257" t="s">
        <v>249</v>
      </c>
      <c r="AU882" s="257" t="s">
        <v>88</v>
      </c>
      <c r="AV882" s="12" t="s">
        <v>88</v>
      </c>
      <c r="AW882" s="12" t="s">
        <v>31</v>
      </c>
      <c r="AX882" s="12" t="s">
        <v>75</v>
      </c>
      <c r="AY882" s="257" t="s">
        <v>241</v>
      </c>
    </row>
    <row r="883" s="13" customFormat="1">
      <c r="B883" s="258"/>
      <c r="C883" s="259"/>
      <c r="D883" s="248" t="s">
        <v>249</v>
      </c>
      <c r="E883" s="260" t="s">
        <v>1</v>
      </c>
      <c r="F883" s="261" t="s">
        <v>251</v>
      </c>
      <c r="G883" s="259"/>
      <c r="H883" s="262">
        <v>1</v>
      </c>
      <c r="I883" s="263"/>
      <c r="J883" s="259"/>
      <c r="K883" s="259"/>
      <c r="L883" s="264"/>
      <c r="M883" s="265"/>
      <c r="N883" s="266"/>
      <c r="O883" s="266"/>
      <c r="P883" s="266"/>
      <c r="Q883" s="266"/>
      <c r="R883" s="266"/>
      <c r="S883" s="266"/>
      <c r="T883" s="267"/>
      <c r="AT883" s="268" t="s">
        <v>249</v>
      </c>
      <c r="AU883" s="268" t="s">
        <v>88</v>
      </c>
      <c r="AV883" s="13" t="s">
        <v>247</v>
      </c>
      <c r="AW883" s="13" t="s">
        <v>31</v>
      </c>
      <c r="AX883" s="13" t="s">
        <v>82</v>
      </c>
      <c r="AY883" s="268" t="s">
        <v>241</v>
      </c>
    </row>
    <row r="884" s="1" customFormat="1" ht="36" customHeight="1">
      <c r="B884" s="37"/>
      <c r="C884" s="279" t="s">
        <v>1311</v>
      </c>
      <c r="D884" s="279" t="s">
        <v>365</v>
      </c>
      <c r="E884" s="280" t="s">
        <v>1312</v>
      </c>
      <c r="F884" s="281" t="s">
        <v>1313</v>
      </c>
      <c r="G884" s="282" t="s">
        <v>485</v>
      </c>
      <c r="H884" s="283">
        <v>1</v>
      </c>
      <c r="I884" s="284"/>
      <c r="J884" s="285">
        <f>ROUND(I884*H884,2)</f>
        <v>0</v>
      </c>
      <c r="K884" s="281" t="s">
        <v>246</v>
      </c>
      <c r="L884" s="286"/>
      <c r="M884" s="287" t="s">
        <v>1</v>
      </c>
      <c r="N884" s="288" t="s">
        <v>41</v>
      </c>
      <c r="O884" s="85"/>
      <c r="P884" s="242">
        <f>O884*H884</f>
        <v>0</v>
      </c>
      <c r="Q884" s="242">
        <v>0.025000000000000001</v>
      </c>
      <c r="R884" s="242">
        <f>Q884*H884</f>
        <v>0.025000000000000001</v>
      </c>
      <c r="S884" s="242">
        <v>0</v>
      </c>
      <c r="T884" s="243">
        <f>S884*H884</f>
        <v>0</v>
      </c>
      <c r="AR884" s="244" t="s">
        <v>421</v>
      </c>
      <c r="AT884" s="244" t="s">
        <v>365</v>
      </c>
      <c r="AU884" s="244" t="s">
        <v>88</v>
      </c>
      <c r="AY884" s="16" t="s">
        <v>241</v>
      </c>
      <c r="BE884" s="245">
        <f>IF(N884="základná",J884,0)</f>
        <v>0</v>
      </c>
      <c r="BF884" s="245">
        <f>IF(N884="znížená",J884,0)</f>
        <v>0</v>
      </c>
      <c r="BG884" s="245">
        <f>IF(N884="zákl. prenesená",J884,0)</f>
        <v>0</v>
      </c>
      <c r="BH884" s="245">
        <f>IF(N884="zníž. prenesená",J884,0)</f>
        <v>0</v>
      </c>
      <c r="BI884" s="245">
        <f>IF(N884="nulová",J884,0)</f>
        <v>0</v>
      </c>
      <c r="BJ884" s="16" t="s">
        <v>88</v>
      </c>
      <c r="BK884" s="245">
        <f>ROUND(I884*H884,2)</f>
        <v>0</v>
      </c>
      <c r="BL884" s="16" t="s">
        <v>328</v>
      </c>
      <c r="BM884" s="244" t="s">
        <v>1314</v>
      </c>
    </row>
    <row r="885" s="12" customFormat="1">
      <c r="B885" s="246"/>
      <c r="C885" s="247"/>
      <c r="D885" s="248" t="s">
        <v>249</v>
      </c>
      <c r="E885" s="249" t="s">
        <v>1</v>
      </c>
      <c r="F885" s="250" t="s">
        <v>1297</v>
      </c>
      <c r="G885" s="247"/>
      <c r="H885" s="251">
        <v>1</v>
      </c>
      <c r="I885" s="252"/>
      <c r="J885" s="247"/>
      <c r="K885" s="247"/>
      <c r="L885" s="253"/>
      <c r="M885" s="254"/>
      <c r="N885" s="255"/>
      <c r="O885" s="255"/>
      <c r="P885" s="255"/>
      <c r="Q885" s="255"/>
      <c r="R885" s="255"/>
      <c r="S885" s="255"/>
      <c r="T885" s="256"/>
      <c r="AT885" s="257" t="s">
        <v>249</v>
      </c>
      <c r="AU885" s="257" t="s">
        <v>88</v>
      </c>
      <c r="AV885" s="12" t="s">
        <v>88</v>
      </c>
      <c r="AW885" s="12" t="s">
        <v>31</v>
      </c>
      <c r="AX885" s="12" t="s">
        <v>75</v>
      </c>
      <c r="AY885" s="257" t="s">
        <v>241</v>
      </c>
    </row>
    <row r="886" s="13" customFormat="1">
      <c r="B886" s="258"/>
      <c r="C886" s="259"/>
      <c r="D886" s="248" t="s">
        <v>249</v>
      </c>
      <c r="E886" s="260" t="s">
        <v>1</v>
      </c>
      <c r="F886" s="261" t="s">
        <v>1315</v>
      </c>
      <c r="G886" s="259"/>
      <c r="H886" s="262">
        <v>1</v>
      </c>
      <c r="I886" s="263"/>
      <c r="J886" s="259"/>
      <c r="K886" s="259"/>
      <c r="L886" s="264"/>
      <c r="M886" s="265"/>
      <c r="N886" s="266"/>
      <c r="O886" s="266"/>
      <c r="P886" s="266"/>
      <c r="Q886" s="266"/>
      <c r="R886" s="266"/>
      <c r="S886" s="266"/>
      <c r="T886" s="267"/>
      <c r="AT886" s="268" t="s">
        <v>249</v>
      </c>
      <c r="AU886" s="268" t="s">
        <v>88</v>
      </c>
      <c r="AV886" s="13" t="s">
        <v>247</v>
      </c>
      <c r="AW886" s="13" t="s">
        <v>31</v>
      </c>
      <c r="AX886" s="13" t="s">
        <v>82</v>
      </c>
      <c r="AY886" s="268" t="s">
        <v>241</v>
      </c>
    </row>
    <row r="887" s="1" customFormat="1" ht="48" customHeight="1">
      <c r="B887" s="37"/>
      <c r="C887" s="279" t="s">
        <v>1316</v>
      </c>
      <c r="D887" s="279" t="s">
        <v>365</v>
      </c>
      <c r="E887" s="280" t="s">
        <v>1317</v>
      </c>
      <c r="F887" s="281" t="s">
        <v>1318</v>
      </c>
      <c r="G887" s="282" t="s">
        <v>485</v>
      </c>
      <c r="H887" s="283">
        <v>1</v>
      </c>
      <c r="I887" s="284"/>
      <c r="J887" s="285">
        <f>ROUND(I887*H887,2)</f>
        <v>0</v>
      </c>
      <c r="K887" s="281" t="s">
        <v>1</v>
      </c>
      <c r="L887" s="286"/>
      <c r="M887" s="287" t="s">
        <v>1</v>
      </c>
      <c r="N887" s="288" t="s">
        <v>41</v>
      </c>
      <c r="O887" s="85"/>
      <c r="P887" s="242">
        <f>O887*H887</f>
        <v>0</v>
      </c>
      <c r="Q887" s="242">
        <v>0.025000000000000001</v>
      </c>
      <c r="R887" s="242">
        <f>Q887*H887</f>
        <v>0.025000000000000001</v>
      </c>
      <c r="S887" s="242">
        <v>0</v>
      </c>
      <c r="T887" s="243">
        <f>S887*H887</f>
        <v>0</v>
      </c>
      <c r="AR887" s="244" t="s">
        <v>421</v>
      </c>
      <c r="AT887" s="244" t="s">
        <v>365</v>
      </c>
      <c r="AU887" s="244" t="s">
        <v>88</v>
      </c>
      <c r="AY887" s="16" t="s">
        <v>241</v>
      </c>
      <c r="BE887" s="245">
        <f>IF(N887="základná",J887,0)</f>
        <v>0</v>
      </c>
      <c r="BF887" s="245">
        <f>IF(N887="znížená",J887,0)</f>
        <v>0</v>
      </c>
      <c r="BG887" s="245">
        <f>IF(N887="zákl. prenesená",J887,0)</f>
        <v>0</v>
      </c>
      <c r="BH887" s="245">
        <f>IF(N887="zníž. prenesená",J887,0)</f>
        <v>0</v>
      </c>
      <c r="BI887" s="245">
        <f>IF(N887="nulová",J887,0)</f>
        <v>0</v>
      </c>
      <c r="BJ887" s="16" t="s">
        <v>88</v>
      </c>
      <c r="BK887" s="245">
        <f>ROUND(I887*H887,2)</f>
        <v>0</v>
      </c>
      <c r="BL887" s="16" t="s">
        <v>328</v>
      </c>
      <c r="BM887" s="244" t="s">
        <v>1319</v>
      </c>
    </row>
    <row r="888" s="12" customFormat="1">
      <c r="B888" s="246"/>
      <c r="C888" s="247"/>
      <c r="D888" s="248" t="s">
        <v>249</v>
      </c>
      <c r="E888" s="249" t="s">
        <v>1</v>
      </c>
      <c r="F888" s="250" t="s">
        <v>1298</v>
      </c>
      <c r="G888" s="247"/>
      <c r="H888" s="251">
        <v>1</v>
      </c>
      <c r="I888" s="252"/>
      <c r="J888" s="247"/>
      <c r="K888" s="247"/>
      <c r="L888" s="253"/>
      <c r="M888" s="254"/>
      <c r="N888" s="255"/>
      <c r="O888" s="255"/>
      <c r="P888" s="255"/>
      <c r="Q888" s="255"/>
      <c r="R888" s="255"/>
      <c r="S888" s="255"/>
      <c r="T888" s="256"/>
      <c r="AT888" s="257" t="s">
        <v>249</v>
      </c>
      <c r="AU888" s="257" t="s">
        <v>88</v>
      </c>
      <c r="AV888" s="12" t="s">
        <v>88</v>
      </c>
      <c r="AW888" s="12" t="s">
        <v>31</v>
      </c>
      <c r="AX888" s="12" t="s">
        <v>75</v>
      </c>
      <c r="AY888" s="257" t="s">
        <v>241</v>
      </c>
    </row>
    <row r="889" s="13" customFormat="1">
      <c r="B889" s="258"/>
      <c r="C889" s="259"/>
      <c r="D889" s="248" t="s">
        <v>249</v>
      </c>
      <c r="E889" s="260" t="s">
        <v>1</v>
      </c>
      <c r="F889" s="261" t="s">
        <v>1315</v>
      </c>
      <c r="G889" s="259"/>
      <c r="H889" s="262">
        <v>1</v>
      </c>
      <c r="I889" s="263"/>
      <c r="J889" s="259"/>
      <c r="K889" s="259"/>
      <c r="L889" s="264"/>
      <c r="M889" s="265"/>
      <c r="N889" s="266"/>
      <c r="O889" s="266"/>
      <c r="P889" s="266"/>
      <c r="Q889" s="266"/>
      <c r="R889" s="266"/>
      <c r="S889" s="266"/>
      <c r="T889" s="267"/>
      <c r="AT889" s="268" t="s">
        <v>249</v>
      </c>
      <c r="AU889" s="268" t="s">
        <v>88</v>
      </c>
      <c r="AV889" s="13" t="s">
        <v>247</v>
      </c>
      <c r="AW889" s="13" t="s">
        <v>31</v>
      </c>
      <c r="AX889" s="13" t="s">
        <v>82</v>
      </c>
      <c r="AY889" s="268" t="s">
        <v>241</v>
      </c>
    </row>
    <row r="890" s="1" customFormat="1" ht="36" customHeight="1">
      <c r="B890" s="37"/>
      <c r="C890" s="279" t="s">
        <v>1320</v>
      </c>
      <c r="D890" s="279" t="s">
        <v>365</v>
      </c>
      <c r="E890" s="280" t="s">
        <v>1321</v>
      </c>
      <c r="F890" s="281" t="s">
        <v>1322</v>
      </c>
      <c r="G890" s="282" t="s">
        <v>485</v>
      </c>
      <c r="H890" s="283">
        <v>1</v>
      </c>
      <c r="I890" s="284"/>
      <c r="J890" s="285">
        <f>ROUND(I890*H890,2)</f>
        <v>0</v>
      </c>
      <c r="K890" s="281" t="s">
        <v>1</v>
      </c>
      <c r="L890" s="286"/>
      <c r="M890" s="287" t="s">
        <v>1</v>
      </c>
      <c r="N890" s="288" t="s">
        <v>41</v>
      </c>
      <c r="O890" s="85"/>
      <c r="P890" s="242">
        <f>O890*H890</f>
        <v>0</v>
      </c>
      <c r="Q890" s="242">
        <v>0.025000000000000001</v>
      </c>
      <c r="R890" s="242">
        <f>Q890*H890</f>
        <v>0.025000000000000001</v>
      </c>
      <c r="S890" s="242">
        <v>0</v>
      </c>
      <c r="T890" s="243">
        <f>S890*H890</f>
        <v>0</v>
      </c>
      <c r="AR890" s="244" t="s">
        <v>421</v>
      </c>
      <c r="AT890" s="244" t="s">
        <v>365</v>
      </c>
      <c r="AU890" s="244" t="s">
        <v>88</v>
      </c>
      <c r="AY890" s="16" t="s">
        <v>241</v>
      </c>
      <c r="BE890" s="245">
        <f>IF(N890="základná",J890,0)</f>
        <v>0</v>
      </c>
      <c r="BF890" s="245">
        <f>IF(N890="znížená",J890,0)</f>
        <v>0</v>
      </c>
      <c r="BG890" s="245">
        <f>IF(N890="zákl. prenesená",J890,0)</f>
        <v>0</v>
      </c>
      <c r="BH890" s="245">
        <f>IF(N890="zníž. prenesená",J890,0)</f>
        <v>0</v>
      </c>
      <c r="BI890" s="245">
        <f>IF(N890="nulová",J890,0)</f>
        <v>0</v>
      </c>
      <c r="BJ890" s="16" t="s">
        <v>88</v>
      </c>
      <c r="BK890" s="245">
        <f>ROUND(I890*H890,2)</f>
        <v>0</v>
      </c>
      <c r="BL890" s="16" t="s">
        <v>328</v>
      </c>
      <c r="BM890" s="244" t="s">
        <v>1323</v>
      </c>
    </row>
    <row r="891" s="12" customFormat="1">
      <c r="B891" s="246"/>
      <c r="C891" s="247"/>
      <c r="D891" s="248" t="s">
        <v>249</v>
      </c>
      <c r="E891" s="249" t="s">
        <v>1</v>
      </c>
      <c r="F891" s="250" t="s">
        <v>748</v>
      </c>
      <c r="G891" s="247"/>
      <c r="H891" s="251">
        <v>1</v>
      </c>
      <c r="I891" s="252"/>
      <c r="J891" s="247"/>
      <c r="K891" s="247"/>
      <c r="L891" s="253"/>
      <c r="M891" s="254"/>
      <c r="N891" s="255"/>
      <c r="O891" s="255"/>
      <c r="P891" s="255"/>
      <c r="Q891" s="255"/>
      <c r="R891" s="255"/>
      <c r="S891" s="255"/>
      <c r="T891" s="256"/>
      <c r="AT891" s="257" t="s">
        <v>249</v>
      </c>
      <c r="AU891" s="257" t="s">
        <v>88</v>
      </c>
      <c r="AV891" s="12" t="s">
        <v>88</v>
      </c>
      <c r="AW891" s="12" t="s">
        <v>31</v>
      </c>
      <c r="AX891" s="12" t="s">
        <v>75</v>
      </c>
      <c r="AY891" s="257" t="s">
        <v>241</v>
      </c>
    </row>
    <row r="892" s="13" customFormat="1">
      <c r="B892" s="258"/>
      <c r="C892" s="259"/>
      <c r="D892" s="248" t="s">
        <v>249</v>
      </c>
      <c r="E892" s="260" t="s">
        <v>1</v>
      </c>
      <c r="F892" s="261" t="s">
        <v>1315</v>
      </c>
      <c r="G892" s="259"/>
      <c r="H892" s="262">
        <v>1</v>
      </c>
      <c r="I892" s="263"/>
      <c r="J892" s="259"/>
      <c r="K892" s="259"/>
      <c r="L892" s="264"/>
      <c r="M892" s="265"/>
      <c r="N892" s="266"/>
      <c r="O892" s="266"/>
      <c r="P892" s="266"/>
      <c r="Q892" s="266"/>
      <c r="R892" s="266"/>
      <c r="S892" s="266"/>
      <c r="T892" s="267"/>
      <c r="AT892" s="268" t="s">
        <v>249</v>
      </c>
      <c r="AU892" s="268" t="s">
        <v>88</v>
      </c>
      <c r="AV892" s="13" t="s">
        <v>247</v>
      </c>
      <c r="AW892" s="13" t="s">
        <v>31</v>
      </c>
      <c r="AX892" s="13" t="s">
        <v>82</v>
      </c>
      <c r="AY892" s="268" t="s">
        <v>241</v>
      </c>
    </row>
    <row r="893" s="1" customFormat="1" ht="24" customHeight="1">
      <c r="B893" s="37"/>
      <c r="C893" s="233" t="s">
        <v>1324</v>
      </c>
      <c r="D893" s="233" t="s">
        <v>243</v>
      </c>
      <c r="E893" s="234" t="s">
        <v>1325</v>
      </c>
      <c r="F893" s="235" t="s">
        <v>1326</v>
      </c>
      <c r="G893" s="236" t="s">
        <v>485</v>
      </c>
      <c r="H893" s="237">
        <v>2</v>
      </c>
      <c r="I893" s="238"/>
      <c r="J893" s="239">
        <f>ROUND(I893*H893,2)</f>
        <v>0</v>
      </c>
      <c r="K893" s="235" t="s">
        <v>246</v>
      </c>
      <c r="L893" s="42"/>
      <c r="M893" s="240" t="s">
        <v>1</v>
      </c>
      <c r="N893" s="241" t="s">
        <v>41</v>
      </c>
      <c r="O893" s="85"/>
      <c r="P893" s="242">
        <f>O893*H893</f>
        <v>0</v>
      </c>
      <c r="Q893" s="242">
        <v>0</v>
      </c>
      <c r="R893" s="242">
        <f>Q893*H893</f>
        <v>0</v>
      </c>
      <c r="S893" s="242">
        <v>0</v>
      </c>
      <c r="T893" s="243">
        <f>S893*H893</f>
        <v>0</v>
      </c>
      <c r="AR893" s="244" t="s">
        <v>328</v>
      </c>
      <c r="AT893" s="244" t="s">
        <v>243</v>
      </c>
      <c r="AU893" s="244" t="s">
        <v>88</v>
      </c>
      <c r="AY893" s="16" t="s">
        <v>241</v>
      </c>
      <c r="BE893" s="245">
        <f>IF(N893="základná",J893,0)</f>
        <v>0</v>
      </c>
      <c r="BF893" s="245">
        <f>IF(N893="znížená",J893,0)</f>
        <v>0</v>
      </c>
      <c r="BG893" s="245">
        <f>IF(N893="zákl. prenesená",J893,0)</f>
        <v>0</v>
      </c>
      <c r="BH893" s="245">
        <f>IF(N893="zníž. prenesená",J893,0)</f>
        <v>0</v>
      </c>
      <c r="BI893" s="245">
        <f>IF(N893="nulová",J893,0)</f>
        <v>0</v>
      </c>
      <c r="BJ893" s="16" t="s">
        <v>88</v>
      </c>
      <c r="BK893" s="245">
        <f>ROUND(I893*H893,2)</f>
        <v>0</v>
      </c>
      <c r="BL893" s="16" t="s">
        <v>328</v>
      </c>
      <c r="BM893" s="244" t="s">
        <v>1327</v>
      </c>
    </row>
    <row r="894" s="12" customFormat="1">
      <c r="B894" s="246"/>
      <c r="C894" s="247"/>
      <c r="D894" s="248" t="s">
        <v>249</v>
      </c>
      <c r="E894" s="249" t="s">
        <v>1</v>
      </c>
      <c r="F894" s="250" t="s">
        <v>749</v>
      </c>
      <c r="G894" s="247"/>
      <c r="H894" s="251">
        <v>1</v>
      </c>
      <c r="I894" s="252"/>
      <c r="J894" s="247"/>
      <c r="K894" s="247"/>
      <c r="L894" s="253"/>
      <c r="M894" s="254"/>
      <c r="N894" s="255"/>
      <c r="O894" s="255"/>
      <c r="P894" s="255"/>
      <c r="Q894" s="255"/>
      <c r="R894" s="255"/>
      <c r="S894" s="255"/>
      <c r="T894" s="256"/>
      <c r="AT894" s="257" t="s">
        <v>249</v>
      </c>
      <c r="AU894" s="257" t="s">
        <v>88</v>
      </c>
      <c r="AV894" s="12" t="s">
        <v>88</v>
      </c>
      <c r="AW894" s="12" t="s">
        <v>31</v>
      </c>
      <c r="AX894" s="12" t="s">
        <v>75</v>
      </c>
      <c r="AY894" s="257" t="s">
        <v>241</v>
      </c>
    </row>
    <row r="895" s="12" customFormat="1">
      <c r="B895" s="246"/>
      <c r="C895" s="247"/>
      <c r="D895" s="248" t="s">
        <v>249</v>
      </c>
      <c r="E895" s="249" t="s">
        <v>1</v>
      </c>
      <c r="F895" s="250" t="s">
        <v>771</v>
      </c>
      <c r="G895" s="247"/>
      <c r="H895" s="251">
        <v>1</v>
      </c>
      <c r="I895" s="252"/>
      <c r="J895" s="247"/>
      <c r="K895" s="247"/>
      <c r="L895" s="253"/>
      <c r="M895" s="254"/>
      <c r="N895" s="255"/>
      <c r="O895" s="255"/>
      <c r="P895" s="255"/>
      <c r="Q895" s="255"/>
      <c r="R895" s="255"/>
      <c r="S895" s="255"/>
      <c r="T895" s="256"/>
      <c r="AT895" s="257" t="s">
        <v>249</v>
      </c>
      <c r="AU895" s="257" t="s">
        <v>88</v>
      </c>
      <c r="AV895" s="12" t="s">
        <v>88</v>
      </c>
      <c r="AW895" s="12" t="s">
        <v>31</v>
      </c>
      <c r="AX895" s="12" t="s">
        <v>75</v>
      </c>
      <c r="AY895" s="257" t="s">
        <v>241</v>
      </c>
    </row>
    <row r="896" s="13" customFormat="1">
      <c r="B896" s="258"/>
      <c r="C896" s="259"/>
      <c r="D896" s="248" t="s">
        <v>249</v>
      </c>
      <c r="E896" s="260" t="s">
        <v>1</v>
      </c>
      <c r="F896" s="261" t="s">
        <v>251</v>
      </c>
      <c r="G896" s="259"/>
      <c r="H896" s="262">
        <v>2</v>
      </c>
      <c r="I896" s="263"/>
      <c r="J896" s="259"/>
      <c r="K896" s="259"/>
      <c r="L896" s="264"/>
      <c r="M896" s="265"/>
      <c r="N896" s="266"/>
      <c r="O896" s="266"/>
      <c r="P896" s="266"/>
      <c r="Q896" s="266"/>
      <c r="R896" s="266"/>
      <c r="S896" s="266"/>
      <c r="T896" s="267"/>
      <c r="AT896" s="268" t="s">
        <v>249</v>
      </c>
      <c r="AU896" s="268" t="s">
        <v>88</v>
      </c>
      <c r="AV896" s="13" t="s">
        <v>247</v>
      </c>
      <c r="AW896" s="13" t="s">
        <v>31</v>
      </c>
      <c r="AX896" s="13" t="s">
        <v>82</v>
      </c>
      <c r="AY896" s="268" t="s">
        <v>241</v>
      </c>
    </row>
    <row r="897" s="1" customFormat="1" ht="36" customHeight="1">
      <c r="B897" s="37"/>
      <c r="C897" s="279" t="s">
        <v>1328</v>
      </c>
      <c r="D897" s="279" t="s">
        <v>365</v>
      </c>
      <c r="E897" s="280" t="s">
        <v>1329</v>
      </c>
      <c r="F897" s="281" t="s">
        <v>1330</v>
      </c>
      <c r="G897" s="282" t="s">
        <v>485</v>
      </c>
      <c r="H897" s="283">
        <v>1</v>
      </c>
      <c r="I897" s="284"/>
      <c r="J897" s="285">
        <f>ROUND(I897*H897,2)</f>
        <v>0</v>
      </c>
      <c r="K897" s="281" t="s">
        <v>1</v>
      </c>
      <c r="L897" s="286"/>
      <c r="M897" s="287" t="s">
        <v>1</v>
      </c>
      <c r="N897" s="288" t="s">
        <v>41</v>
      </c>
      <c r="O897" s="85"/>
      <c r="P897" s="242">
        <f>O897*H897</f>
        <v>0</v>
      </c>
      <c r="Q897" s="242">
        <v>0.10000000000000001</v>
      </c>
      <c r="R897" s="242">
        <f>Q897*H897</f>
        <v>0.10000000000000001</v>
      </c>
      <c r="S897" s="242">
        <v>0</v>
      </c>
      <c r="T897" s="243">
        <f>S897*H897</f>
        <v>0</v>
      </c>
      <c r="AR897" s="244" t="s">
        <v>421</v>
      </c>
      <c r="AT897" s="244" t="s">
        <v>365</v>
      </c>
      <c r="AU897" s="244" t="s">
        <v>88</v>
      </c>
      <c r="AY897" s="16" t="s">
        <v>241</v>
      </c>
      <c r="BE897" s="245">
        <f>IF(N897="základná",J897,0)</f>
        <v>0</v>
      </c>
      <c r="BF897" s="245">
        <f>IF(N897="znížená",J897,0)</f>
        <v>0</v>
      </c>
      <c r="BG897" s="245">
        <f>IF(N897="zákl. prenesená",J897,0)</f>
        <v>0</v>
      </c>
      <c r="BH897" s="245">
        <f>IF(N897="zníž. prenesená",J897,0)</f>
        <v>0</v>
      </c>
      <c r="BI897" s="245">
        <f>IF(N897="nulová",J897,0)</f>
        <v>0</v>
      </c>
      <c r="BJ897" s="16" t="s">
        <v>88</v>
      </c>
      <c r="BK897" s="245">
        <f>ROUND(I897*H897,2)</f>
        <v>0</v>
      </c>
      <c r="BL897" s="16" t="s">
        <v>328</v>
      </c>
      <c r="BM897" s="244" t="s">
        <v>1331</v>
      </c>
    </row>
    <row r="898" s="12" customFormat="1">
      <c r="B898" s="246"/>
      <c r="C898" s="247"/>
      <c r="D898" s="248" t="s">
        <v>249</v>
      </c>
      <c r="E898" s="249" t="s">
        <v>1</v>
      </c>
      <c r="F898" s="250" t="s">
        <v>749</v>
      </c>
      <c r="G898" s="247"/>
      <c r="H898" s="251">
        <v>1</v>
      </c>
      <c r="I898" s="252"/>
      <c r="J898" s="247"/>
      <c r="K898" s="247"/>
      <c r="L898" s="253"/>
      <c r="M898" s="254"/>
      <c r="N898" s="255"/>
      <c r="O898" s="255"/>
      <c r="P898" s="255"/>
      <c r="Q898" s="255"/>
      <c r="R898" s="255"/>
      <c r="S898" s="255"/>
      <c r="T898" s="256"/>
      <c r="AT898" s="257" t="s">
        <v>249</v>
      </c>
      <c r="AU898" s="257" t="s">
        <v>88</v>
      </c>
      <c r="AV898" s="12" t="s">
        <v>88</v>
      </c>
      <c r="AW898" s="12" t="s">
        <v>31</v>
      </c>
      <c r="AX898" s="12" t="s">
        <v>75</v>
      </c>
      <c r="AY898" s="257" t="s">
        <v>241</v>
      </c>
    </row>
    <row r="899" s="13" customFormat="1">
      <c r="B899" s="258"/>
      <c r="C899" s="259"/>
      <c r="D899" s="248" t="s">
        <v>249</v>
      </c>
      <c r="E899" s="260" t="s">
        <v>1</v>
      </c>
      <c r="F899" s="261" t="s">
        <v>251</v>
      </c>
      <c r="G899" s="259"/>
      <c r="H899" s="262">
        <v>1</v>
      </c>
      <c r="I899" s="263"/>
      <c r="J899" s="259"/>
      <c r="K899" s="259"/>
      <c r="L899" s="264"/>
      <c r="M899" s="265"/>
      <c r="N899" s="266"/>
      <c r="O899" s="266"/>
      <c r="P899" s="266"/>
      <c r="Q899" s="266"/>
      <c r="R899" s="266"/>
      <c r="S899" s="266"/>
      <c r="T899" s="267"/>
      <c r="AT899" s="268" t="s">
        <v>249</v>
      </c>
      <c r="AU899" s="268" t="s">
        <v>88</v>
      </c>
      <c r="AV899" s="13" t="s">
        <v>247</v>
      </c>
      <c r="AW899" s="13" t="s">
        <v>31</v>
      </c>
      <c r="AX899" s="13" t="s">
        <v>82</v>
      </c>
      <c r="AY899" s="268" t="s">
        <v>241</v>
      </c>
    </row>
    <row r="900" s="1" customFormat="1" ht="60" customHeight="1">
      <c r="B900" s="37"/>
      <c r="C900" s="279" t="s">
        <v>1332</v>
      </c>
      <c r="D900" s="279" t="s">
        <v>365</v>
      </c>
      <c r="E900" s="280" t="s">
        <v>1333</v>
      </c>
      <c r="F900" s="281" t="s">
        <v>1334</v>
      </c>
      <c r="G900" s="282" t="s">
        <v>485</v>
      </c>
      <c r="H900" s="283">
        <v>1</v>
      </c>
      <c r="I900" s="284"/>
      <c r="J900" s="285">
        <f>ROUND(I900*H900,2)</f>
        <v>0</v>
      </c>
      <c r="K900" s="281" t="s">
        <v>1</v>
      </c>
      <c r="L900" s="286"/>
      <c r="M900" s="287" t="s">
        <v>1</v>
      </c>
      <c r="N900" s="288" t="s">
        <v>41</v>
      </c>
      <c r="O900" s="85"/>
      <c r="P900" s="242">
        <f>O900*H900</f>
        <v>0</v>
      </c>
      <c r="Q900" s="242">
        <v>0.10000000000000001</v>
      </c>
      <c r="R900" s="242">
        <f>Q900*H900</f>
        <v>0.10000000000000001</v>
      </c>
      <c r="S900" s="242">
        <v>0</v>
      </c>
      <c r="T900" s="243">
        <f>S900*H900</f>
        <v>0</v>
      </c>
      <c r="AR900" s="244" t="s">
        <v>421</v>
      </c>
      <c r="AT900" s="244" t="s">
        <v>365</v>
      </c>
      <c r="AU900" s="244" t="s">
        <v>88</v>
      </c>
      <c r="AY900" s="16" t="s">
        <v>241</v>
      </c>
      <c r="BE900" s="245">
        <f>IF(N900="základná",J900,0)</f>
        <v>0</v>
      </c>
      <c r="BF900" s="245">
        <f>IF(N900="znížená",J900,0)</f>
        <v>0</v>
      </c>
      <c r="BG900" s="245">
        <f>IF(N900="zákl. prenesená",J900,0)</f>
        <v>0</v>
      </c>
      <c r="BH900" s="245">
        <f>IF(N900="zníž. prenesená",J900,0)</f>
        <v>0</v>
      </c>
      <c r="BI900" s="245">
        <f>IF(N900="nulová",J900,0)</f>
        <v>0</v>
      </c>
      <c r="BJ900" s="16" t="s">
        <v>88</v>
      </c>
      <c r="BK900" s="245">
        <f>ROUND(I900*H900,2)</f>
        <v>0</v>
      </c>
      <c r="BL900" s="16" t="s">
        <v>328</v>
      </c>
      <c r="BM900" s="244" t="s">
        <v>1335</v>
      </c>
    </row>
    <row r="901" s="12" customFormat="1">
      <c r="B901" s="246"/>
      <c r="C901" s="247"/>
      <c r="D901" s="248" t="s">
        <v>249</v>
      </c>
      <c r="E901" s="249" t="s">
        <v>1</v>
      </c>
      <c r="F901" s="250" t="s">
        <v>771</v>
      </c>
      <c r="G901" s="247"/>
      <c r="H901" s="251">
        <v>1</v>
      </c>
      <c r="I901" s="252"/>
      <c r="J901" s="247"/>
      <c r="K901" s="247"/>
      <c r="L901" s="253"/>
      <c r="M901" s="254"/>
      <c r="N901" s="255"/>
      <c r="O901" s="255"/>
      <c r="P901" s="255"/>
      <c r="Q901" s="255"/>
      <c r="R901" s="255"/>
      <c r="S901" s="255"/>
      <c r="T901" s="256"/>
      <c r="AT901" s="257" t="s">
        <v>249</v>
      </c>
      <c r="AU901" s="257" t="s">
        <v>88</v>
      </c>
      <c r="AV901" s="12" t="s">
        <v>88</v>
      </c>
      <c r="AW901" s="12" t="s">
        <v>31</v>
      </c>
      <c r="AX901" s="12" t="s">
        <v>75</v>
      </c>
      <c r="AY901" s="257" t="s">
        <v>241</v>
      </c>
    </row>
    <row r="902" s="13" customFormat="1">
      <c r="B902" s="258"/>
      <c r="C902" s="259"/>
      <c r="D902" s="248" t="s">
        <v>249</v>
      </c>
      <c r="E902" s="260" t="s">
        <v>1</v>
      </c>
      <c r="F902" s="261" t="s">
        <v>251</v>
      </c>
      <c r="G902" s="259"/>
      <c r="H902" s="262">
        <v>1</v>
      </c>
      <c r="I902" s="263"/>
      <c r="J902" s="259"/>
      <c r="K902" s="259"/>
      <c r="L902" s="264"/>
      <c r="M902" s="265"/>
      <c r="N902" s="266"/>
      <c r="O902" s="266"/>
      <c r="P902" s="266"/>
      <c r="Q902" s="266"/>
      <c r="R902" s="266"/>
      <c r="S902" s="266"/>
      <c r="T902" s="267"/>
      <c r="AT902" s="268" t="s">
        <v>249</v>
      </c>
      <c r="AU902" s="268" t="s">
        <v>88</v>
      </c>
      <c r="AV902" s="13" t="s">
        <v>247</v>
      </c>
      <c r="AW902" s="13" t="s">
        <v>31</v>
      </c>
      <c r="AX902" s="13" t="s">
        <v>82</v>
      </c>
      <c r="AY902" s="268" t="s">
        <v>241</v>
      </c>
    </row>
    <row r="903" s="1" customFormat="1" ht="24" customHeight="1">
      <c r="B903" s="37"/>
      <c r="C903" s="233" t="s">
        <v>1336</v>
      </c>
      <c r="D903" s="233" t="s">
        <v>243</v>
      </c>
      <c r="E903" s="234" t="s">
        <v>1337</v>
      </c>
      <c r="F903" s="235" t="s">
        <v>1338</v>
      </c>
      <c r="G903" s="236" t="s">
        <v>485</v>
      </c>
      <c r="H903" s="237">
        <v>3</v>
      </c>
      <c r="I903" s="238"/>
      <c r="J903" s="239">
        <f>ROUND(I903*H903,2)</f>
        <v>0</v>
      </c>
      <c r="K903" s="235" t="s">
        <v>246</v>
      </c>
      <c r="L903" s="42"/>
      <c r="M903" s="240" t="s">
        <v>1</v>
      </c>
      <c r="N903" s="241" t="s">
        <v>41</v>
      </c>
      <c r="O903" s="85"/>
      <c r="P903" s="242">
        <f>O903*H903</f>
        <v>0</v>
      </c>
      <c r="Q903" s="242">
        <v>0.00012</v>
      </c>
      <c r="R903" s="242">
        <f>Q903*H903</f>
        <v>0.00036000000000000002</v>
      </c>
      <c r="S903" s="242">
        <v>0</v>
      </c>
      <c r="T903" s="243">
        <f>S903*H903</f>
        <v>0</v>
      </c>
      <c r="AR903" s="244" t="s">
        <v>328</v>
      </c>
      <c r="AT903" s="244" t="s">
        <v>243</v>
      </c>
      <c r="AU903" s="244" t="s">
        <v>88</v>
      </c>
      <c r="AY903" s="16" t="s">
        <v>241</v>
      </c>
      <c r="BE903" s="245">
        <f>IF(N903="základná",J903,0)</f>
        <v>0</v>
      </c>
      <c r="BF903" s="245">
        <f>IF(N903="znížená",J903,0)</f>
        <v>0</v>
      </c>
      <c r="BG903" s="245">
        <f>IF(N903="zákl. prenesená",J903,0)</f>
        <v>0</v>
      </c>
      <c r="BH903" s="245">
        <f>IF(N903="zníž. prenesená",J903,0)</f>
        <v>0</v>
      </c>
      <c r="BI903" s="245">
        <f>IF(N903="nulová",J903,0)</f>
        <v>0</v>
      </c>
      <c r="BJ903" s="16" t="s">
        <v>88</v>
      </c>
      <c r="BK903" s="245">
        <f>ROUND(I903*H903,2)</f>
        <v>0</v>
      </c>
      <c r="BL903" s="16" t="s">
        <v>328</v>
      </c>
      <c r="BM903" s="244" t="s">
        <v>1339</v>
      </c>
    </row>
    <row r="904" s="12" customFormat="1">
      <c r="B904" s="246"/>
      <c r="C904" s="247"/>
      <c r="D904" s="248" t="s">
        <v>249</v>
      </c>
      <c r="E904" s="249" t="s">
        <v>1</v>
      </c>
      <c r="F904" s="250" t="s">
        <v>1251</v>
      </c>
      <c r="G904" s="247"/>
      <c r="H904" s="251">
        <v>1</v>
      </c>
      <c r="I904" s="252"/>
      <c r="J904" s="247"/>
      <c r="K904" s="247"/>
      <c r="L904" s="253"/>
      <c r="M904" s="254"/>
      <c r="N904" s="255"/>
      <c r="O904" s="255"/>
      <c r="P904" s="255"/>
      <c r="Q904" s="255"/>
      <c r="R904" s="255"/>
      <c r="S904" s="255"/>
      <c r="T904" s="256"/>
      <c r="AT904" s="257" t="s">
        <v>249</v>
      </c>
      <c r="AU904" s="257" t="s">
        <v>88</v>
      </c>
      <c r="AV904" s="12" t="s">
        <v>88</v>
      </c>
      <c r="AW904" s="12" t="s">
        <v>31</v>
      </c>
      <c r="AX904" s="12" t="s">
        <v>75</v>
      </c>
      <c r="AY904" s="257" t="s">
        <v>241</v>
      </c>
    </row>
    <row r="905" s="12" customFormat="1">
      <c r="B905" s="246"/>
      <c r="C905" s="247"/>
      <c r="D905" s="248" t="s">
        <v>249</v>
      </c>
      <c r="E905" s="249" t="s">
        <v>1</v>
      </c>
      <c r="F905" s="250" t="s">
        <v>1252</v>
      </c>
      <c r="G905" s="247"/>
      <c r="H905" s="251">
        <v>2</v>
      </c>
      <c r="I905" s="252"/>
      <c r="J905" s="247"/>
      <c r="K905" s="247"/>
      <c r="L905" s="253"/>
      <c r="M905" s="254"/>
      <c r="N905" s="255"/>
      <c r="O905" s="255"/>
      <c r="P905" s="255"/>
      <c r="Q905" s="255"/>
      <c r="R905" s="255"/>
      <c r="S905" s="255"/>
      <c r="T905" s="256"/>
      <c r="AT905" s="257" t="s">
        <v>249</v>
      </c>
      <c r="AU905" s="257" t="s">
        <v>88</v>
      </c>
      <c r="AV905" s="12" t="s">
        <v>88</v>
      </c>
      <c r="AW905" s="12" t="s">
        <v>31</v>
      </c>
      <c r="AX905" s="12" t="s">
        <v>75</v>
      </c>
      <c r="AY905" s="257" t="s">
        <v>241</v>
      </c>
    </row>
    <row r="906" s="13" customFormat="1">
      <c r="B906" s="258"/>
      <c r="C906" s="259"/>
      <c r="D906" s="248" t="s">
        <v>249</v>
      </c>
      <c r="E906" s="260" t="s">
        <v>1</v>
      </c>
      <c r="F906" s="261" t="s">
        <v>251</v>
      </c>
      <c r="G906" s="259"/>
      <c r="H906" s="262">
        <v>3</v>
      </c>
      <c r="I906" s="263"/>
      <c r="J906" s="259"/>
      <c r="K906" s="259"/>
      <c r="L906" s="264"/>
      <c r="M906" s="265"/>
      <c r="N906" s="266"/>
      <c r="O906" s="266"/>
      <c r="P906" s="266"/>
      <c r="Q906" s="266"/>
      <c r="R906" s="266"/>
      <c r="S906" s="266"/>
      <c r="T906" s="267"/>
      <c r="AT906" s="268" t="s">
        <v>249</v>
      </c>
      <c r="AU906" s="268" t="s">
        <v>88</v>
      </c>
      <c r="AV906" s="13" t="s">
        <v>247</v>
      </c>
      <c r="AW906" s="13" t="s">
        <v>31</v>
      </c>
      <c r="AX906" s="13" t="s">
        <v>82</v>
      </c>
      <c r="AY906" s="268" t="s">
        <v>241</v>
      </c>
    </row>
    <row r="907" s="1" customFormat="1" ht="24" customHeight="1">
      <c r="B907" s="37"/>
      <c r="C907" s="279" t="s">
        <v>1340</v>
      </c>
      <c r="D907" s="279" t="s">
        <v>365</v>
      </c>
      <c r="E907" s="280" t="s">
        <v>1341</v>
      </c>
      <c r="F907" s="281" t="s">
        <v>1342</v>
      </c>
      <c r="G907" s="282" t="s">
        <v>134</v>
      </c>
      <c r="H907" s="283">
        <v>6.7999999999999998</v>
      </c>
      <c r="I907" s="284"/>
      <c r="J907" s="285">
        <f>ROUND(I907*H907,2)</f>
        <v>0</v>
      </c>
      <c r="K907" s="281" t="s">
        <v>1</v>
      </c>
      <c r="L907" s="286"/>
      <c r="M907" s="287" t="s">
        <v>1</v>
      </c>
      <c r="N907" s="288" t="s">
        <v>41</v>
      </c>
      <c r="O907" s="85"/>
      <c r="P907" s="242">
        <f>O907*H907</f>
        <v>0</v>
      </c>
      <c r="Q907" s="242">
        <v>0.0033</v>
      </c>
      <c r="R907" s="242">
        <f>Q907*H907</f>
        <v>0.022439999999999998</v>
      </c>
      <c r="S907" s="242">
        <v>0</v>
      </c>
      <c r="T907" s="243">
        <f>S907*H907</f>
        <v>0</v>
      </c>
      <c r="AR907" s="244" t="s">
        <v>421</v>
      </c>
      <c r="AT907" s="244" t="s">
        <v>365</v>
      </c>
      <c r="AU907" s="244" t="s">
        <v>88</v>
      </c>
      <c r="AY907" s="16" t="s">
        <v>241</v>
      </c>
      <c r="BE907" s="245">
        <f>IF(N907="základná",J907,0)</f>
        <v>0</v>
      </c>
      <c r="BF907" s="245">
        <f>IF(N907="znížená",J907,0)</f>
        <v>0</v>
      </c>
      <c r="BG907" s="245">
        <f>IF(N907="zákl. prenesená",J907,0)</f>
        <v>0</v>
      </c>
      <c r="BH907" s="245">
        <f>IF(N907="zníž. prenesená",J907,0)</f>
        <v>0</v>
      </c>
      <c r="BI907" s="245">
        <f>IF(N907="nulová",J907,0)</f>
        <v>0</v>
      </c>
      <c r="BJ907" s="16" t="s">
        <v>88</v>
      </c>
      <c r="BK907" s="245">
        <f>ROUND(I907*H907,2)</f>
        <v>0</v>
      </c>
      <c r="BL907" s="16" t="s">
        <v>328</v>
      </c>
      <c r="BM907" s="244" t="s">
        <v>1343</v>
      </c>
    </row>
    <row r="908" s="12" customFormat="1">
      <c r="B908" s="246"/>
      <c r="C908" s="247"/>
      <c r="D908" s="248" t="s">
        <v>249</v>
      </c>
      <c r="E908" s="249" t="s">
        <v>1</v>
      </c>
      <c r="F908" s="250" t="s">
        <v>1344</v>
      </c>
      <c r="G908" s="247"/>
      <c r="H908" s="251">
        <v>2</v>
      </c>
      <c r="I908" s="252"/>
      <c r="J908" s="247"/>
      <c r="K908" s="247"/>
      <c r="L908" s="253"/>
      <c r="M908" s="254"/>
      <c r="N908" s="255"/>
      <c r="O908" s="255"/>
      <c r="P908" s="255"/>
      <c r="Q908" s="255"/>
      <c r="R908" s="255"/>
      <c r="S908" s="255"/>
      <c r="T908" s="256"/>
      <c r="AT908" s="257" t="s">
        <v>249</v>
      </c>
      <c r="AU908" s="257" t="s">
        <v>88</v>
      </c>
      <c r="AV908" s="12" t="s">
        <v>88</v>
      </c>
      <c r="AW908" s="12" t="s">
        <v>31</v>
      </c>
      <c r="AX908" s="12" t="s">
        <v>75</v>
      </c>
      <c r="AY908" s="257" t="s">
        <v>241</v>
      </c>
    </row>
    <row r="909" s="12" customFormat="1">
      <c r="B909" s="246"/>
      <c r="C909" s="247"/>
      <c r="D909" s="248" t="s">
        <v>249</v>
      </c>
      <c r="E909" s="249" t="s">
        <v>1</v>
      </c>
      <c r="F909" s="250" t="s">
        <v>1345</v>
      </c>
      <c r="G909" s="247"/>
      <c r="H909" s="251">
        <v>4.7999999999999998</v>
      </c>
      <c r="I909" s="252"/>
      <c r="J909" s="247"/>
      <c r="K909" s="247"/>
      <c r="L909" s="253"/>
      <c r="M909" s="254"/>
      <c r="N909" s="255"/>
      <c r="O909" s="255"/>
      <c r="P909" s="255"/>
      <c r="Q909" s="255"/>
      <c r="R909" s="255"/>
      <c r="S909" s="255"/>
      <c r="T909" s="256"/>
      <c r="AT909" s="257" t="s">
        <v>249</v>
      </c>
      <c r="AU909" s="257" t="s">
        <v>88</v>
      </c>
      <c r="AV909" s="12" t="s">
        <v>88</v>
      </c>
      <c r="AW909" s="12" t="s">
        <v>31</v>
      </c>
      <c r="AX909" s="12" t="s">
        <v>75</v>
      </c>
      <c r="AY909" s="257" t="s">
        <v>241</v>
      </c>
    </row>
    <row r="910" s="13" customFormat="1">
      <c r="B910" s="258"/>
      <c r="C910" s="259"/>
      <c r="D910" s="248" t="s">
        <v>249</v>
      </c>
      <c r="E910" s="260" t="s">
        <v>1</v>
      </c>
      <c r="F910" s="261" t="s">
        <v>251</v>
      </c>
      <c r="G910" s="259"/>
      <c r="H910" s="262">
        <v>6.7999999999999998</v>
      </c>
      <c r="I910" s="263"/>
      <c r="J910" s="259"/>
      <c r="K910" s="259"/>
      <c r="L910" s="264"/>
      <c r="M910" s="265"/>
      <c r="N910" s="266"/>
      <c r="O910" s="266"/>
      <c r="P910" s="266"/>
      <c r="Q910" s="266"/>
      <c r="R910" s="266"/>
      <c r="S910" s="266"/>
      <c r="T910" s="267"/>
      <c r="AT910" s="268" t="s">
        <v>249</v>
      </c>
      <c r="AU910" s="268" t="s">
        <v>88</v>
      </c>
      <c r="AV910" s="13" t="s">
        <v>247</v>
      </c>
      <c r="AW910" s="13" t="s">
        <v>31</v>
      </c>
      <c r="AX910" s="13" t="s">
        <v>82</v>
      </c>
      <c r="AY910" s="268" t="s">
        <v>241</v>
      </c>
    </row>
    <row r="911" s="1" customFormat="1" ht="24" customHeight="1">
      <c r="B911" s="37"/>
      <c r="C911" s="233" t="s">
        <v>1346</v>
      </c>
      <c r="D911" s="233" t="s">
        <v>243</v>
      </c>
      <c r="E911" s="234" t="s">
        <v>1347</v>
      </c>
      <c r="F911" s="235" t="s">
        <v>1348</v>
      </c>
      <c r="G911" s="236" t="s">
        <v>485</v>
      </c>
      <c r="H911" s="237">
        <v>1</v>
      </c>
      <c r="I911" s="238"/>
      <c r="J911" s="239">
        <f>ROUND(I911*H911,2)</f>
        <v>0</v>
      </c>
      <c r="K911" s="235" t="s">
        <v>246</v>
      </c>
      <c r="L911" s="42"/>
      <c r="M911" s="240" t="s">
        <v>1</v>
      </c>
      <c r="N911" s="241" t="s">
        <v>41</v>
      </c>
      <c r="O911" s="85"/>
      <c r="P911" s="242">
        <f>O911*H911</f>
        <v>0</v>
      </c>
      <c r="Q911" s="242">
        <v>0.00029999999999999997</v>
      </c>
      <c r="R911" s="242">
        <f>Q911*H911</f>
        <v>0.00029999999999999997</v>
      </c>
      <c r="S911" s="242">
        <v>0</v>
      </c>
      <c r="T911" s="243">
        <f>S911*H911</f>
        <v>0</v>
      </c>
      <c r="AR911" s="244" t="s">
        <v>328</v>
      </c>
      <c r="AT911" s="244" t="s">
        <v>243</v>
      </c>
      <c r="AU911" s="244" t="s">
        <v>88</v>
      </c>
      <c r="AY911" s="16" t="s">
        <v>241</v>
      </c>
      <c r="BE911" s="245">
        <f>IF(N911="základná",J911,0)</f>
        <v>0</v>
      </c>
      <c r="BF911" s="245">
        <f>IF(N911="znížená",J911,0)</f>
        <v>0</v>
      </c>
      <c r="BG911" s="245">
        <f>IF(N911="zákl. prenesená",J911,0)</f>
        <v>0</v>
      </c>
      <c r="BH911" s="245">
        <f>IF(N911="zníž. prenesená",J911,0)</f>
        <v>0</v>
      </c>
      <c r="BI911" s="245">
        <f>IF(N911="nulová",J911,0)</f>
        <v>0</v>
      </c>
      <c r="BJ911" s="16" t="s">
        <v>88</v>
      </c>
      <c r="BK911" s="245">
        <f>ROUND(I911*H911,2)</f>
        <v>0</v>
      </c>
      <c r="BL911" s="16" t="s">
        <v>328</v>
      </c>
      <c r="BM911" s="244" t="s">
        <v>1349</v>
      </c>
    </row>
    <row r="912" s="12" customFormat="1">
      <c r="B912" s="246"/>
      <c r="C912" s="247"/>
      <c r="D912" s="248" t="s">
        <v>249</v>
      </c>
      <c r="E912" s="249" t="s">
        <v>1</v>
      </c>
      <c r="F912" s="250" t="s">
        <v>1281</v>
      </c>
      <c r="G912" s="247"/>
      <c r="H912" s="251">
        <v>1</v>
      </c>
      <c r="I912" s="252"/>
      <c r="J912" s="247"/>
      <c r="K912" s="247"/>
      <c r="L912" s="253"/>
      <c r="M912" s="254"/>
      <c r="N912" s="255"/>
      <c r="O912" s="255"/>
      <c r="P912" s="255"/>
      <c r="Q912" s="255"/>
      <c r="R912" s="255"/>
      <c r="S912" s="255"/>
      <c r="T912" s="256"/>
      <c r="AT912" s="257" t="s">
        <v>249</v>
      </c>
      <c r="AU912" s="257" t="s">
        <v>88</v>
      </c>
      <c r="AV912" s="12" t="s">
        <v>88</v>
      </c>
      <c r="AW912" s="12" t="s">
        <v>31</v>
      </c>
      <c r="AX912" s="12" t="s">
        <v>75</v>
      </c>
      <c r="AY912" s="257" t="s">
        <v>241</v>
      </c>
    </row>
    <row r="913" s="13" customFormat="1">
      <c r="B913" s="258"/>
      <c r="C913" s="259"/>
      <c r="D913" s="248" t="s">
        <v>249</v>
      </c>
      <c r="E913" s="260" t="s">
        <v>1</v>
      </c>
      <c r="F913" s="261" t="s">
        <v>251</v>
      </c>
      <c r="G913" s="259"/>
      <c r="H913" s="262">
        <v>1</v>
      </c>
      <c r="I913" s="263"/>
      <c r="J913" s="259"/>
      <c r="K913" s="259"/>
      <c r="L913" s="264"/>
      <c r="M913" s="265"/>
      <c r="N913" s="266"/>
      <c r="O913" s="266"/>
      <c r="P913" s="266"/>
      <c r="Q913" s="266"/>
      <c r="R913" s="266"/>
      <c r="S913" s="266"/>
      <c r="T913" s="267"/>
      <c r="AT913" s="268" t="s">
        <v>249</v>
      </c>
      <c r="AU913" s="268" t="s">
        <v>88</v>
      </c>
      <c r="AV913" s="13" t="s">
        <v>247</v>
      </c>
      <c r="AW913" s="13" t="s">
        <v>31</v>
      </c>
      <c r="AX913" s="13" t="s">
        <v>82</v>
      </c>
      <c r="AY913" s="268" t="s">
        <v>241</v>
      </c>
    </row>
    <row r="914" s="1" customFormat="1" ht="24" customHeight="1">
      <c r="B914" s="37"/>
      <c r="C914" s="233" t="s">
        <v>1350</v>
      </c>
      <c r="D914" s="233" t="s">
        <v>243</v>
      </c>
      <c r="E914" s="234" t="s">
        <v>1351</v>
      </c>
      <c r="F914" s="235" t="s">
        <v>1352</v>
      </c>
      <c r="G914" s="236" t="s">
        <v>485</v>
      </c>
      <c r="H914" s="237">
        <v>4</v>
      </c>
      <c r="I914" s="238"/>
      <c r="J914" s="239">
        <f>ROUND(I914*H914,2)</f>
        <v>0</v>
      </c>
      <c r="K914" s="235" t="s">
        <v>246</v>
      </c>
      <c r="L914" s="42"/>
      <c r="M914" s="240" t="s">
        <v>1</v>
      </c>
      <c r="N914" s="241" t="s">
        <v>41</v>
      </c>
      <c r="O914" s="85"/>
      <c r="P914" s="242">
        <f>O914*H914</f>
        <v>0</v>
      </c>
      <c r="Q914" s="242">
        <v>0.00032000000000000003</v>
      </c>
      <c r="R914" s="242">
        <f>Q914*H914</f>
        <v>0.0012800000000000001</v>
      </c>
      <c r="S914" s="242">
        <v>0</v>
      </c>
      <c r="T914" s="243">
        <f>S914*H914</f>
        <v>0</v>
      </c>
      <c r="AR914" s="244" t="s">
        <v>328</v>
      </c>
      <c r="AT914" s="244" t="s">
        <v>243</v>
      </c>
      <c r="AU914" s="244" t="s">
        <v>88</v>
      </c>
      <c r="AY914" s="16" t="s">
        <v>241</v>
      </c>
      <c r="BE914" s="245">
        <f>IF(N914="základná",J914,0)</f>
        <v>0</v>
      </c>
      <c r="BF914" s="245">
        <f>IF(N914="znížená",J914,0)</f>
        <v>0</v>
      </c>
      <c r="BG914" s="245">
        <f>IF(N914="zákl. prenesená",J914,0)</f>
        <v>0</v>
      </c>
      <c r="BH914" s="245">
        <f>IF(N914="zníž. prenesená",J914,0)</f>
        <v>0</v>
      </c>
      <c r="BI914" s="245">
        <f>IF(N914="nulová",J914,0)</f>
        <v>0</v>
      </c>
      <c r="BJ914" s="16" t="s">
        <v>88</v>
      </c>
      <c r="BK914" s="245">
        <f>ROUND(I914*H914,2)</f>
        <v>0</v>
      </c>
      <c r="BL914" s="16" t="s">
        <v>328</v>
      </c>
      <c r="BM914" s="244" t="s">
        <v>1353</v>
      </c>
    </row>
    <row r="915" s="12" customFormat="1">
      <c r="B915" s="246"/>
      <c r="C915" s="247"/>
      <c r="D915" s="248" t="s">
        <v>249</v>
      </c>
      <c r="E915" s="249" t="s">
        <v>1</v>
      </c>
      <c r="F915" s="250" t="s">
        <v>1276</v>
      </c>
      <c r="G915" s="247"/>
      <c r="H915" s="251">
        <v>4</v>
      </c>
      <c r="I915" s="252"/>
      <c r="J915" s="247"/>
      <c r="K915" s="247"/>
      <c r="L915" s="253"/>
      <c r="M915" s="254"/>
      <c r="N915" s="255"/>
      <c r="O915" s="255"/>
      <c r="P915" s="255"/>
      <c r="Q915" s="255"/>
      <c r="R915" s="255"/>
      <c r="S915" s="255"/>
      <c r="T915" s="256"/>
      <c r="AT915" s="257" t="s">
        <v>249</v>
      </c>
      <c r="AU915" s="257" t="s">
        <v>88</v>
      </c>
      <c r="AV915" s="12" t="s">
        <v>88</v>
      </c>
      <c r="AW915" s="12" t="s">
        <v>31</v>
      </c>
      <c r="AX915" s="12" t="s">
        <v>75</v>
      </c>
      <c r="AY915" s="257" t="s">
        <v>241</v>
      </c>
    </row>
    <row r="916" s="13" customFormat="1">
      <c r="B916" s="258"/>
      <c r="C916" s="259"/>
      <c r="D916" s="248" t="s">
        <v>249</v>
      </c>
      <c r="E916" s="260" t="s">
        <v>1</v>
      </c>
      <c r="F916" s="261" t="s">
        <v>251</v>
      </c>
      <c r="G916" s="259"/>
      <c r="H916" s="262">
        <v>4</v>
      </c>
      <c r="I916" s="263"/>
      <c r="J916" s="259"/>
      <c r="K916" s="259"/>
      <c r="L916" s="264"/>
      <c r="M916" s="265"/>
      <c r="N916" s="266"/>
      <c r="O916" s="266"/>
      <c r="P916" s="266"/>
      <c r="Q916" s="266"/>
      <c r="R916" s="266"/>
      <c r="S916" s="266"/>
      <c r="T916" s="267"/>
      <c r="AT916" s="268" t="s">
        <v>249</v>
      </c>
      <c r="AU916" s="268" t="s">
        <v>88</v>
      </c>
      <c r="AV916" s="13" t="s">
        <v>247</v>
      </c>
      <c r="AW916" s="13" t="s">
        <v>31</v>
      </c>
      <c r="AX916" s="13" t="s">
        <v>82</v>
      </c>
      <c r="AY916" s="268" t="s">
        <v>241</v>
      </c>
    </row>
    <row r="917" s="1" customFormat="1" ht="16.5" customHeight="1">
      <c r="B917" s="37"/>
      <c r="C917" s="279" t="s">
        <v>1354</v>
      </c>
      <c r="D917" s="279" t="s">
        <v>365</v>
      </c>
      <c r="E917" s="280" t="s">
        <v>1355</v>
      </c>
      <c r="F917" s="281" t="s">
        <v>1356</v>
      </c>
      <c r="G917" s="282" t="s">
        <v>134</v>
      </c>
      <c r="H917" s="283">
        <v>16.899999999999999</v>
      </c>
      <c r="I917" s="284"/>
      <c r="J917" s="285">
        <f>ROUND(I917*H917,2)</f>
        <v>0</v>
      </c>
      <c r="K917" s="281" t="s">
        <v>1</v>
      </c>
      <c r="L917" s="286"/>
      <c r="M917" s="287" t="s">
        <v>1</v>
      </c>
      <c r="N917" s="288" t="s">
        <v>41</v>
      </c>
      <c r="O917" s="85"/>
      <c r="P917" s="242">
        <f>O917*H917</f>
        <v>0</v>
      </c>
      <c r="Q917" s="242">
        <v>0.00114</v>
      </c>
      <c r="R917" s="242">
        <f>Q917*H917</f>
        <v>0.019265999999999998</v>
      </c>
      <c r="S917" s="242">
        <v>0</v>
      </c>
      <c r="T917" s="243">
        <f>S917*H917</f>
        <v>0</v>
      </c>
      <c r="AR917" s="244" t="s">
        <v>421</v>
      </c>
      <c r="AT917" s="244" t="s">
        <v>365</v>
      </c>
      <c r="AU917" s="244" t="s">
        <v>88</v>
      </c>
      <c r="AY917" s="16" t="s">
        <v>241</v>
      </c>
      <c r="BE917" s="245">
        <f>IF(N917="základná",J917,0)</f>
        <v>0</v>
      </c>
      <c r="BF917" s="245">
        <f>IF(N917="znížená",J917,0)</f>
        <v>0</v>
      </c>
      <c r="BG917" s="245">
        <f>IF(N917="zákl. prenesená",J917,0)</f>
        <v>0</v>
      </c>
      <c r="BH917" s="245">
        <f>IF(N917="zníž. prenesená",J917,0)</f>
        <v>0</v>
      </c>
      <c r="BI917" s="245">
        <f>IF(N917="nulová",J917,0)</f>
        <v>0</v>
      </c>
      <c r="BJ917" s="16" t="s">
        <v>88</v>
      </c>
      <c r="BK917" s="245">
        <f>ROUND(I917*H917,2)</f>
        <v>0</v>
      </c>
      <c r="BL917" s="16" t="s">
        <v>328</v>
      </c>
      <c r="BM917" s="244" t="s">
        <v>1357</v>
      </c>
    </row>
    <row r="918" s="12" customFormat="1">
      <c r="B918" s="246"/>
      <c r="C918" s="247"/>
      <c r="D918" s="248" t="s">
        <v>249</v>
      </c>
      <c r="E918" s="249" t="s">
        <v>1</v>
      </c>
      <c r="F918" s="250" t="s">
        <v>1214</v>
      </c>
      <c r="G918" s="247"/>
      <c r="H918" s="251">
        <v>15.199999999999999</v>
      </c>
      <c r="I918" s="252"/>
      <c r="J918" s="247"/>
      <c r="K918" s="247"/>
      <c r="L918" s="253"/>
      <c r="M918" s="254"/>
      <c r="N918" s="255"/>
      <c r="O918" s="255"/>
      <c r="P918" s="255"/>
      <c r="Q918" s="255"/>
      <c r="R918" s="255"/>
      <c r="S918" s="255"/>
      <c r="T918" s="256"/>
      <c r="AT918" s="257" t="s">
        <v>249</v>
      </c>
      <c r="AU918" s="257" t="s">
        <v>88</v>
      </c>
      <c r="AV918" s="12" t="s">
        <v>88</v>
      </c>
      <c r="AW918" s="12" t="s">
        <v>31</v>
      </c>
      <c r="AX918" s="12" t="s">
        <v>75</v>
      </c>
      <c r="AY918" s="257" t="s">
        <v>241</v>
      </c>
    </row>
    <row r="919" s="12" customFormat="1">
      <c r="B919" s="246"/>
      <c r="C919" s="247"/>
      <c r="D919" s="248" t="s">
        <v>249</v>
      </c>
      <c r="E919" s="249" t="s">
        <v>1</v>
      </c>
      <c r="F919" s="250" t="s">
        <v>1215</v>
      </c>
      <c r="G919" s="247"/>
      <c r="H919" s="251">
        <v>1.7</v>
      </c>
      <c r="I919" s="252"/>
      <c r="J919" s="247"/>
      <c r="K919" s="247"/>
      <c r="L919" s="253"/>
      <c r="M919" s="254"/>
      <c r="N919" s="255"/>
      <c r="O919" s="255"/>
      <c r="P919" s="255"/>
      <c r="Q919" s="255"/>
      <c r="R919" s="255"/>
      <c r="S919" s="255"/>
      <c r="T919" s="256"/>
      <c r="AT919" s="257" t="s">
        <v>249</v>
      </c>
      <c r="AU919" s="257" t="s">
        <v>88</v>
      </c>
      <c r="AV919" s="12" t="s">
        <v>88</v>
      </c>
      <c r="AW919" s="12" t="s">
        <v>31</v>
      </c>
      <c r="AX919" s="12" t="s">
        <v>75</v>
      </c>
      <c r="AY919" s="257" t="s">
        <v>241</v>
      </c>
    </row>
    <row r="920" s="13" customFormat="1">
      <c r="B920" s="258"/>
      <c r="C920" s="259"/>
      <c r="D920" s="248" t="s">
        <v>249</v>
      </c>
      <c r="E920" s="260" t="s">
        <v>1</v>
      </c>
      <c r="F920" s="261" t="s">
        <v>251</v>
      </c>
      <c r="G920" s="259"/>
      <c r="H920" s="262">
        <v>16.899999999999999</v>
      </c>
      <c r="I920" s="263"/>
      <c r="J920" s="259"/>
      <c r="K920" s="259"/>
      <c r="L920" s="264"/>
      <c r="M920" s="265"/>
      <c r="N920" s="266"/>
      <c r="O920" s="266"/>
      <c r="P920" s="266"/>
      <c r="Q920" s="266"/>
      <c r="R920" s="266"/>
      <c r="S920" s="266"/>
      <c r="T920" s="267"/>
      <c r="AT920" s="268" t="s">
        <v>249</v>
      </c>
      <c r="AU920" s="268" t="s">
        <v>88</v>
      </c>
      <c r="AV920" s="13" t="s">
        <v>247</v>
      </c>
      <c r="AW920" s="13" t="s">
        <v>31</v>
      </c>
      <c r="AX920" s="13" t="s">
        <v>82</v>
      </c>
      <c r="AY920" s="268" t="s">
        <v>241</v>
      </c>
    </row>
    <row r="921" s="1" customFormat="1" ht="16.5" customHeight="1">
      <c r="B921" s="37"/>
      <c r="C921" s="279" t="s">
        <v>1358</v>
      </c>
      <c r="D921" s="279" t="s">
        <v>365</v>
      </c>
      <c r="E921" s="280" t="s">
        <v>1359</v>
      </c>
      <c r="F921" s="281" t="s">
        <v>1360</v>
      </c>
      <c r="G921" s="282" t="s">
        <v>485</v>
      </c>
      <c r="H921" s="283">
        <v>5</v>
      </c>
      <c r="I921" s="284"/>
      <c r="J921" s="285">
        <f>ROUND(I921*H921,2)</f>
        <v>0</v>
      </c>
      <c r="K921" s="281" t="s">
        <v>1</v>
      </c>
      <c r="L921" s="286"/>
      <c r="M921" s="287" t="s">
        <v>1</v>
      </c>
      <c r="N921" s="288" t="s">
        <v>41</v>
      </c>
      <c r="O921" s="85"/>
      <c r="P921" s="242">
        <f>O921*H921</f>
        <v>0</v>
      </c>
      <c r="Q921" s="242">
        <v>0.00010000000000000001</v>
      </c>
      <c r="R921" s="242">
        <f>Q921*H921</f>
        <v>0.00050000000000000001</v>
      </c>
      <c r="S921" s="242">
        <v>0</v>
      </c>
      <c r="T921" s="243">
        <f>S921*H921</f>
        <v>0</v>
      </c>
      <c r="AR921" s="244" t="s">
        <v>421</v>
      </c>
      <c r="AT921" s="244" t="s">
        <v>365</v>
      </c>
      <c r="AU921" s="244" t="s">
        <v>88</v>
      </c>
      <c r="AY921" s="16" t="s">
        <v>241</v>
      </c>
      <c r="BE921" s="245">
        <f>IF(N921="základná",J921,0)</f>
        <v>0</v>
      </c>
      <c r="BF921" s="245">
        <f>IF(N921="znížená",J921,0)</f>
        <v>0</v>
      </c>
      <c r="BG921" s="245">
        <f>IF(N921="zákl. prenesená",J921,0)</f>
        <v>0</v>
      </c>
      <c r="BH921" s="245">
        <f>IF(N921="zníž. prenesená",J921,0)</f>
        <v>0</v>
      </c>
      <c r="BI921" s="245">
        <f>IF(N921="nulová",J921,0)</f>
        <v>0</v>
      </c>
      <c r="BJ921" s="16" t="s">
        <v>88</v>
      </c>
      <c r="BK921" s="245">
        <f>ROUND(I921*H921,2)</f>
        <v>0</v>
      </c>
      <c r="BL921" s="16" t="s">
        <v>328</v>
      </c>
      <c r="BM921" s="244" t="s">
        <v>1361</v>
      </c>
    </row>
    <row r="922" s="12" customFormat="1">
      <c r="B922" s="246"/>
      <c r="C922" s="247"/>
      <c r="D922" s="248" t="s">
        <v>249</v>
      </c>
      <c r="E922" s="249" t="s">
        <v>1</v>
      </c>
      <c r="F922" s="250" t="s">
        <v>1276</v>
      </c>
      <c r="G922" s="247"/>
      <c r="H922" s="251">
        <v>4</v>
      </c>
      <c r="I922" s="252"/>
      <c r="J922" s="247"/>
      <c r="K922" s="247"/>
      <c r="L922" s="253"/>
      <c r="M922" s="254"/>
      <c r="N922" s="255"/>
      <c r="O922" s="255"/>
      <c r="P922" s="255"/>
      <c r="Q922" s="255"/>
      <c r="R922" s="255"/>
      <c r="S922" s="255"/>
      <c r="T922" s="256"/>
      <c r="AT922" s="257" t="s">
        <v>249</v>
      </c>
      <c r="AU922" s="257" t="s">
        <v>88</v>
      </c>
      <c r="AV922" s="12" t="s">
        <v>88</v>
      </c>
      <c r="AW922" s="12" t="s">
        <v>31</v>
      </c>
      <c r="AX922" s="12" t="s">
        <v>75</v>
      </c>
      <c r="AY922" s="257" t="s">
        <v>241</v>
      </c>
    </row>
    <row r="923" s="12" customFormat="1">
      <c r="B923" s="246"/>
      <c r="C923" s="247"/>
      <c r="D923" s="248" t="s">
        <v>249</v>
      </c>
      <c r="E923" s="249" t="s">
        <v>1</v>
      </c>
      <c r="F923" s="250" t="s">
        <v>1281</v>
      </c>
      <c r="G923" s="247"/>
      <c r="H923" s="251">
        <v>1</v>
      </c>
      <c r="I923" s="252"/>
      <c r="J923" s="247"/>
      <c r="K923" s="247"/>
      <c r="L923" s="253"/>
      <c r="M923" s="254"/>
      <c r="N923" s="255"/>
      <c r="O923" s="255"/>
      <c r="P923" s="255"/>
      <c r="Q923" s="255"/>
      <c r="R923" s="255"/>
      <c r="S923" s="255"/>
      <c r="T923" s="256"/>
      <c r="AT923" s="257" t="s">
        <v>249</v>
      </c>
      <c r="AU923" s="257" t="s">
        <v>88</v>
      </c>
      <c r="AV923" s="12" t="s">
        <v>88</v>
      </c>
      <c r="AW923" s="12" t="s">
        <v>31</v>
      </c>
      <c r="AX923" s="12" t="s">
        <v>75</v>
      </c>
      <c r="AY923" s="257" t="s">
        <v>241</v>
      </c>
    </row>
    <row r="924" s="13" customFormat="1">
      <c r="B924" s="258"/>
      <c r="C924" s="259"/>
      <c r="D924" s="248" t="s">
        <v>249</v>
      </c>
      <c r="E924" s="260" t="s">
        <v>1</v>
      </c>
      <c r="F924" s="261" t="s">
        <v>251</v>
      </c>
      <c r="G924" s="259"/>
      <c r="H924" s="262">
        <v>5</v>
      </c>
      <c r="I924" s="263"/>
      <c r="J924" s="259"/>
      <c r="K924" s="259"/>
      <c r="L924" s="264"/>
      <c r="M924" s="265"/>
      <c r="N924" s="266"/>
      <c r="O924" s="266"/>
      <c r="P924" s="266"/>
      <c r="Q924" s="266"/>
      <c r="R924" s="266"/>
      <c r="S924" s="266"/>
      <c r="T924" s="267"/>
      <c r="AT924" s="268" t="s">
        <v>249</v>
      </c>
      <c r="AU924" s="268" t="s">
        <v>88</v>
      </c>
      <c r="AV924" s="13" t="s">
        <v>247</v>
      </c>
      <c r="AW924" s="13" t="s">
        <v>31</v>
      </c>
      <c r="AX924" s="13" t="s">
        <v>82</v>
      </c>
      <c r="AY924" s="268" t="s">
        <v>241</v>
      </c>
    </row>
    <row r="925" s="1" customFormat="1" ht="24" customHeight="1">
      <c r="B925" s="37"/>
      <c r="C925" s="233" t="s">
        <v>1362</v>
      </c>
      <c r="D925" s="233" t="s">
        <v>243</v>
      </c>
      <c r="E925" s="234" t="s">
        <v>1363</v>
      </c>
      <c r="F925" s="235" t="s">
        <v>1364</v>
      </c>
      <c r="G925" s="236" t="s">
        <v>485</v>
      </c>
      <c r="H925" s="237">
        <v>1</v>
      </c>
      <c r="I925" s="238"/>
      <c r="J925" s="239">
        <f>ROUND(I925*H925,2)</f>
        <v>0</v>
      </c>
      <c r="K925" s="235" t="s">
        <v>246</v>
      </c>
      <c r="L925" s="42"/>
      <c r="M925" s="240" t="s">
        <v>1</v>
      </c>
      <c r="N925" s="241" t="s">
        <v>41</v>
      </c>
      <c r="O925" s="85"/>
      <c r="P925" s="242">
        <f>O925*H925</f>
        <v>0</v>
      </c>
      <c r="Q925" s="242">
        <v>0</v>
      </c>
      <c r="R925" s="242">
        <f>Q925*H925</f>
        <v>0</v>
      </c>
      <c r="S925" s="242">
        <v>0.0030000000000000001</v>
      </c>
      <c r="T925" s="243">
        <f>S925*H925</f>
        <v>0.0030000000000000001</v>
      </c>
      <c r="AR925" s="244" t="s">
        <v>328</v>
      </c>
      <c r="AT925" s="244" t="s">
        <v>243</v>
      </c>
      <c r="AU925" s="244" t="s">
        <v>88</v>
      </c>
      <c r="AY925" s="16" t="s">
        <v>241</v>
      </c>
      <c r="BE925" s="245">
        <f>IF(N925="základná",J925,0)</f>
        <v>0</v>
      </c>
      <c r="BF925" s="245">
        <f>IF(N925="znížená",J925,0)</f>
        <v>0</v>
      </c>
      <c r="BG925" s="245">
        <f>IF(N925="zákl. prenesená",J925,0)</f>
        <v>0</v>
      </c>
      <c r="BH925" s="245">
        <f>IF(N925="zníž. prenesená",J925,0)</f>
        <v>0</v>
      </c>
      <c r="BI925" s="245">
        <f>IF(N925="nulová",J925,0)</f>
        <v>0</v>
      </c>
      <c r="BJ925" s="16" t="s">
        <v>88</v>
      </c>
      <c r="BK925" s="245">
        <f>ROUND(I925*H925,2)</f>
        <v>0</v>
      </c>
      <c r="BL925" s="16" t="s">
        <v>328</v>
      </c>
      <c r="BM925" s="244" t="s">
        <v>1365</v>
      </c>
    </row>
    <row r="926" s="12" customFormat="1">
      <c r="B926" s="246"/>
      <c r="C926" s="247"/>
      <c r="D926" s="248" t="s">
        <v>249</v>
      </c>
      <c r="E926" s="249" t="s">
        <v>1</v>
      </c>
      <c r="F926" s="250" t="s">
        <v>1366</v>
      </c>
      <c r="G926" s="247"/>
      <c r="H926" s="251">
        <v>1</v>
      </c>
      <c r="I926" s="252"/>
      <c r="J926" s="247"/>
      <c r="K926" s="247"/>
      <c r="L926" s="253"/>
      <c r="M926" s="254"/>
      <c r="N926" s="255"/>
      <c r="O926" s="255"/>
      <c r="P926" s="255"/>
      <c r="Q926" s="255"/>
      <c r="R926" s="255"/>
      <c r="S926" s="255"/>
      <c r="T926" s="256"/>
      <c r="AT926" s="257" t="s">
        <v>249</v>
      </c>
      <c r="AU926" s="257" t="s">
        <v>88</v>
      </c>
      <c r="AV926" s="12" t="s">
        <v>88</v>
      </c>
      <c r="AW926" s="12" t="s">
        <v>31</v>
      </c>
      <c r="AX926" s="12" t="s">
        <v>75</v>
      </c>
      <c r="AY926" s="257" t="s">
        <v>241</v>
      </c>
    </row>
    <row r="927" s="13" customFormat="1">
      <c r="B927" s="258"/>
      <c r="C927" s="259"/>
      <c r="D927" s="248" t="s">
        <v>249</v>
      </c>
      <c r="E927" s="260" t="s">
        <v>1</v>
      </c>
      <c r="F927" s="261" t="s">
        <v>251</v>
      </c>
      <c r="G927" s="259"/>
      <c r="H927" s="262">
        <v>1</v>
      </c>
      <c r="I927" s="263"/>
      <c r="J927" s="259"/>
      <c r="K927" s="259"/>
      <c r="L927" s="264"/>
      <c r="M927" s="265"/>
      <c r="N927" s="266"/>
      <c r="O927" s="266"/>
      <c r="P927" s="266"/>
      <c r="Q927" s="266"/>
      <c r="R927" s="266"/>
      <c r="S927" s="266"/>
      <c r="T927" s="267"/>
      <c r="AT927" s="268" t="s">
        <v>249</v>
      </c>
      <c r="AU927" s="268" t="s">
        <v>88</v>
      </c>
      <c r="AV927" s="13" t="s">
        <v>247</v>
      </c>
      <c r="AW927" s="13" t="s">
        <v>31</v>
      </c>
      <c r="AX927" s="13" t="s">
        <v>82</v>
      </c>
      <c r="AY927" s="268" t="s">
        <v>241</v>
      </c>
    </row>
    <row r="928" s="1" customFormat="1" ht="24" customHeight="1">
      <c r="B928" s="37"/>
      <c r="C928" s="233" t="s">
        <v>1367</v>
      </c>
      <c r="D928" s="233" t="s">
        <v>243</v>
      </c>
      <c r="E928" s="234" t="s">
        <v>1368</v>
      </c>
      <c r="F928" s="235" t="s">
        <v>1369</v>
      </c>
      <c r="G928" s="236" t="s">
        <v>485</v>
      </c>
      <c r="H928" s="237">
        <v>9</v>
      </c>
      <c r="I928" s="238"/>
      <c r="J928" s="239">
        <f>ROUND(I928*H928,2)</f>
        <v>0</v>
      </c>
      <c r="K928" s="235" t="s">
        <v>246</v>
      </c>
      <c r="L928" s="42"/>
      <c r="M928" s="240" t="s">
        <v>1</v>
      </c>
      <c r="N928" s="241" t="s">
        <v>41</v>
      </c>
      <c r="O928" s="85"/>
      <c r="P928" s="242">
        <f>O928*H928</f>
        <v>0</v>
      </c>
      <c r="Q928" s="242">
        <v>0</v>
      </c>
      <c r="R928" s="242">
        <f>Q928*H928</f>
        <v>0</v>
      </c>
      <c r="S928" s="242">
        <v>0.0060000000000000001</v>
      </c>
      <c r="T928" s="243">
        <f>S928*H928</f>
        <v>0.053999999999999999</v>
      </c>
      <c r="AR928" s="244" t="s">
        <v>328</v>
      </c>
      <c r="AT928" s="244" t="s">
        <v>243</v>
      </c>
      <c r="AU928" s="244" t="s">
        <v>88</v>
      </c>
      <c r="AY928" s="16" t="s">
        <v>241</v>
      </c>
      <c r="BE928" s="245">
        <f>IF(N928="základná",J928,0)</f>
        <v>0</v>
      </c>
      <c r="BF928" s="245">
        <f>IF(N928="znížená",J928,0)</f>
        <v>0</v>
      </c>
      <c r="BG928" s="245">
        <f>IF(N928="zákl. prenesená",J928,0)</f>
        <v>0</v>
      </c>
      <c r="BH928" s="245">
        <f>IF(N928="zníž. prenesená",J928,0)</f>
        <v>0</v>
      </c>
      <c r="BI928" s="245">
        <f>IF(N928="nulová",J928,0)</f>
        <v>0</v>
      </c>
      <c r="BJ928" s="16" t="s">
        <v>88</v>
      </c>
      <c r="BK928" s="245">
        <f>ROUND(I928*H928,2)</f>
        <v>0</v>
      </c>
      <c r="BL928" s="16" t="s">
        <v>328</v>
      </c>
      <c r="BM928" s="244" t="s">
        <v>1370</v>
      </c>
    </row>
    <row r="929" s="12" customFormat="1">
      <c r="B929" s="246"/>
      <c r="C929" s="247"/>
      <c r="D929" s="248" t="s">
        <v>249</v>
      </c>
      <c r="E929" s="249" t="s">
        <v>1</v>
      </c>
      <c r="F929" s="250" t="s">
        <v>899</v>
      </c>
      <c r="G929" s="247"/>
      <c r="H929" s="251">
        <v>8</v>
      </c>
      <c r="I929" s="252"/>
      <c r="J929" s="247"/>
      <c r="K929" s="247"/>
      <c r="L929" s="253"/>
      <c r="M929" s="254"/>
      <c r="N929" s="255"/>
      <c r="O929" s="255"/>
      <c r="P929" s="255"/>
      <c r="Q929" s="255"/>
      <c r="R929" s="255"/>
      <c r="S929" s="255"/>
      <c r="T929" s="256"/>
      <c r="AT929" s="257" t="s">
        <v>249</v>
      </c>
      <c r="AU929" s="257" t="s">
        <v>88</v>
      </c>
      <c r="AV929" s="12" t="s">
        <v>88</v>
      </c>
      <c r="AW929" s="12" t="s">
        <v>31</v>
      </c>
      <c r="AX929" s="12" t="s">
        <v>75</v>
      </c>
      <c r="AY929" s="257" t="s">
        <v>241</v>
      </c>
    </row>
    <row r="930" s="12" customFormat="1">
      <c r="B930" s="246"/>
      <c r="C930" s="247"/>
      <c r="D930" s="248" t="s">
        <v>249</v>
      </c>
      <c r="E930" s="249" t="s">
        <v>1</v>
      </c>
      <c r="F930" s="250" t="s">
        <v>1371</v>
      </c>
      <c r="G930" s="247"/>
      <c r="H930" s="251">
        <v>1</v>
      </c>
      <c r="I930" s="252"/>
      <c r="J930" s="247"/>
      <c r="K930" s="247"/>
      <c r="L930" s="253"/>
      <c r="M930" s="254"/>
      <c r="N930" s="255"/>
      <c r="O930" s="255"/>
      <c r="P930" s="255"/>
      <c r="Q930" s="255"/>
      <c r="R930" s="255"/>
      <c r="S930" s="255"/>
      <c r="T930" s="256"/>
      <c r="AT930" s="257" t="s">
        <v>249</v>
      </c>
      <c r="AU930" s="257" t="s">
        <v>88</v>
      </c>
      <c r="AV930" s="12" t="s">
        <v>88</v>
      </c>
      <c r="AW930" s="12" t="s">
        <v>31</v>
      </c>
      <c r="AX930" s="12" t="s">
        <v>75</v>
      </c>
      <c r="AY930" s="257" t="s">
        <v>241</v>
      </c>
    </row>
    <row r="931" s="13" customFormat="1">
      <c r="B931" s="258"/>
      <c r="C931" s="259"/>
      <c r="D931" s="248" t="s">
        <v>249</v>
      </c>
      <c r="E931" s="260" t="s">
        <v>1</v>
      </c>
      <c r="F931" s="261" t="s">
        <v>251</v>
      </c>
      <c r="G931" s="259"/>
      <c r="H931" s="262">
        <v>9</v>
      </c>
      <c r="I931" s="263"/>
      <c r="J931" s="259"/>
      <c r="K931" s="259"/>
      <c r="L931" s="264"/>
      <c r="M931" s="265"/>
      <c r="N931" s="266"/>
      <c r="O931" s="266"/>
      <c r="P931" s="266"/>
      <c r="Q931" s="266"/>
      <c r="R931" s="266"/>
      <c r="S931" s="266"/>
      <c r="T931" s="267"/>
      <c r="AT931" s="268" t="s">
        <v>249</v>
      </c>
      <c r="AU931" s="268" t="s">
        <v>88</v>
      </c>
      <c r="AV931" s="13" t="s">
        <v>247</v>
      </c>
      <c r="AW931" s="13" t="s">
        <v>31</v>
      </c>
      <c r="AX931" s="13" t="s">
        <v>82</v>
      </c>
      <c r="AY931" s="268" t="s">
        <v>241</v>
      </c>
    </row>
    <row r="932" s="1" customFormat="1" ht="16.5" customHeight="1">
      <c r="B932" s="37"/>
      <c r="C932" s="233" t="s">
        <v>1372</v>
      </c>
      <c r="D932" s="233" t="s">
        <v>243</v>
      </c>
      <c r="E932" s="234" t="s">
        <v>1373</v>
      </c>
      <c r="F932" s="235" t="s">
        <v>1374</v>
      </c>
      <c r="G932" s="236" t="s">
        <v>485</v>
      </c>
      <c r="H932" s="237">
        <v>3</v>
      </c>
      <c r="I932" s="238"/>
      <c r="J932" s="239">
        <f>ROUND(I932*H932,2)</f>
        <v>0</v>
      </c>
      <c r="K932" s="235" t="s">
        <v>246</v>
      </c>
      <c r="L932" s="42"/>
      <c r="M932" s="240" t="s">
        <v>1</v>
      </c>
      <c r="N932" s="241" t="s">
        <v>41</v>
      </c>
      <c r="O932" s="85"/>
      <c r="P932" s="242">
        <f>O932*H932</f>
        <v>0</v>
      </c>
      <c r="Q932" s="242">
        <v>0.00044999999999999999</v>
      </c>
      <c r="R932" s="242">
        <f>Q932*H932</f>
        <v>0.0013500000000000001</v>
      </c>
      <c r="S932" s="242">
        <v>0</v>
      </c>
      <c r="T932" s="243">
        <f>S932*H932</f>
        <v>0</v>
      </c>
      <c r="AR932" s="244" t="s">
        <v>328</v>
      </c>
      <c r="AT932" s="244" t="s">
        <v>243</v>
      </c>
      <c r="AU932" s="244" t="s">
        <v>88</v>
      </c>
      <c r="AY932" s="16" t="s">
        <v>241</v>
      </c>
      <c r="BE932" s="245">
        <f>IF(N932="základná",J932,0)</f>
        <v>0</v>
      </c>
      <c r="BF932" s="245">
        <f>IF(N932="znížená",J932,0)</f>
        <v>0</v>
      </c>
      <c r="BG932" s="245">
        <f>IF(N932="zákl. prenesená",J932,0)</f>
        <v>0</v>
      </c>
      <c r="BH932" s="245">
        <f>IF(N932="zníž. prenesená",J932,0)</f>
        <v>0</v>
      </c>
      <c r="BI932" s="245">
        <f>IF(N932="nulová",J932,0)</f>
        <v>0</v>
      </c>
      <c r="BJ932" s="16" t="s">
        <v>88</v>
      </c>
      <c r="BK932" s="245">
        <f>ROUND(I932*H932,2)</f>
        <v>0</v>
      </c>
      <c r="BL932" s="16" t="s">
        <v>328</v>
      </c>
      <c r="BM932" s="244" t="s">
        <v>1375</v>
      </c>
    </row>
    <row r="933" s="12" customFormat="1">
      <c r="B933" s="246"/>
      <c r="C933" s="247"/>
      <c r="D933" s="248" t="s">
        <v>249</v>
      </c>
      <c r="E933" s="249" t="s">
        <v>1</v>
      </c>
      <c r="F933" s="250" t="s">
        <v>1296</v>
      </c>
      <c r="G933" s="247"/>
      <c r="H933" s="251">
        <v>1</v>
      </c>
      <c r="I933" s="252"/>
      <c r="J933" s="247"/>
      <c r="K933" s="247"/>
      <c r="L933" s="253"/>
      <c r="M933" s="254"/>
      <c r="N933" s="255"/>
      <c r="O933" s="255"/>
      <c r="P933" s="255"/>
      <c r="Q933" s="255"/>
      <c r="R933" s="255"/>
      <c r="S933" s="255"/>
      <c r="T933" s="256"/>
      <c r="AT933" s="257" t="s">
        <v>249</v>
      </c>
      <c r="AU933" s="257" t="s">
        <v>88</v>
      </c>
      <c r="AV933" s="12" t="s">
        <v>88</v>
      </c>
      <c r="AW933" s="12" t="s">
        <v>31</v>
      </c>
      <c r="AX933" s="12" t="s">
        <v>75</v>
      </c>
      <c r="AY933" s="257" t="s">
        <v>241</v>
      </c>
    </row>
    <row r="934" s="12" customFormat="1">
      <c r="B934" s="246"/>
      <c r="C934" s="247"/>
      <c r="D934" s="248" t="s">
        <v>249</v>
      </c>
      <c r="E934" s="249" t="s">
        <v>1</v>
      </c>
      <c r="F934" s="250" t="s">
        <v>1297</v>
      </c>
      <c r="G934" s="247"/>
      <c r="H934" s="251">
        <v>1</v>
      </c>
      <c r="I934" s="252"/>
      <c r="J934" s="247"/>
      <c r="K934" s="247"/>
      <c r="L934" s="253"/>
      <c r="M934" s="254"/>
      <c r="N934" s="255"/>
      <c r="O934" s="255"/>
      <c r="P934" s="255"/>
      <c r="Q934" s="255"/>
      <c r="R934" s="255"/>
      <c r="S934" s="255"/>
      <c r="T934" s="256"/>
      <c r="AT934" s="257" t="s">
        <v>249</v>
      </c>
      <c r="AU934" s="257" t="s">
        <v>88</v>
      </c>
      <c r="AV934" s="12" t="s">
        <v>88</v>
      </c>
      <c r="AW934" s="12" t="s">
        <v>31</v>
      </c>
      <c r="AX934" s="12" t="s">
        <v>75</v>
      </c>
      <c r="AY934" s="257" t="s">
        <v>241</v>
      </c>
    </row>
    <row r="935" s="12" customFormat="1">
      <c r="B935" s="246"/>
      <c r="C935" s="247"/>
      <c r="D935" s="248" t="s">
        <v>249</v>
      </c>
      <c r="E935" s="249" t="s">
        <v>1</v>
      </c>
      <c r="F935" s="250" t="s">
        <v>1298</v>
      </c>
      <c r="G935" s="247"/>
      <c r="H935" s="251">
        <v>1</v>
      </c>
      <c r="I935" s="252"/>
      <c r="J935" s="247"/>
      <c r="K935" s="247"/>
      <c r="L935" s="253"/>
      <c r="M935" s="254"/>
      <c r="N935" s="255"/>
      <c r="O935" s="255"/>
      <c r="P935" s="255"/>
      <c r="Q935" s="255"/>
      <c r="R935" s="255"/>
      <c r="S935" s="255"/>
      <c r="T935" s="256"/>
      <c r="AT935" s="257" t="s">
        <v>249</v>
      </c>
      <c r="AU935" s="257" t="s">
        <v>88</v>
      </c>
      <c r="AV935" s="12" t="s">
        <v>88</v>
      </c>
      <c r="AW935" s="12" t="s">
        <v>31</v>
      </c>
      <c r="AX935" s="12" t="s">
        <v>75</v>
      </c>
      <c r="AY935" s="257" t="s">
        <v>241</v>
      </c>
    </row>
    <row r="936" s="13" customFormat="1">
      <c r="B936" s="258"/>
      <c r="C936" s="259"/>
      <c r="D936" s="248" t="s">
        <v>249</v>
      </c>
      <c r="E936" s="260" t="s">
        <v>1</v>
      </c>
      <c r="F936" s="261" t="s">
        <v>251</v>
      </c>
      <c r="G936" s="259"/>
      <c r="H936" s="262">
        <v>3</v>
      </c>
      <c r="I936" s="263"/>
      <c r="J936" s="259"/>
      <c r="K936" s="259"/>
      <c r="L936" s="264"/>
      <c r="M936" s="265"/>
      <c r="N936" s="266"/>
      <c r="O936" s="266"/>
      <c r="P936" s="266"/>
      <c r="Q936" s="266"/>
      <c r="R936" s="266"/>
      <c r="S936" s="266"/>
      <c r="T936" s="267"/>
      <c r="AT936" s="268" t="s">
        <v>249</v>
      </c>
      <c r="AU936" s="268" t="s">
        <v>88</v>
      </c>
      <c r="AV936" s="13" t="s">
        <v>247</v>
      </c>
      <c r="AW936" s="13" t="s">
        <v>31</v>
      </c>
      <c r="AX936" s="13" t="s">
        <v>82</v>
      </c>
      <c r="AY936" s="268" t="s">
        <v>241</v>
      </c>
    </row>
    <row r="937" s="1" customFormat="1" ht="36" customHeight="1">
      <c r="B937" s="37"/>
      <c r="C937" s="279" t="s">
        <v>1376</v>
      </c>
      <c r="D937" s="279" t="s">
        <v>365</v>
      </c>
      <c r="E937" s="280" t="s">
        <v>1377</v>
      </c>
      <c r="F937" s="281" t="s">
        <v>1378</v>
      </c>
      <c r="G937" s="282" t="s">
        <v>485</v>
      </c>
      <c r="H937" s="283">
        <v>3</v>
      </c>
      <c r="I937" s="284"/>
      <c r="J937" s="285">
        <f>ROUND(I937*H937,2)</f>
        <v>0</v>
      </c>
      <c r="K937" s="281" t="s">
        <v>1</v>
      </c>
      <c r="L937" s="286"/>
      <c r="M937" s="287" t="s">
        <v>1</v>
      </c>
      <c r="N937" s="288" t="s">
        <v>41</v>
      </c>
      <c r="O937" s="85"/>
      <c r="P937" s="242">
        <f>O937*H937</f>
        <v>0</v>
      </c>
      <c r="Q937" s="242">
        <v>0.014999999999999999</v>
      </c>
      <c r="R937" s="242">
        <f>Q937*H937</f>
        <v>0.044999999999999998</v>
      </c>
      <c r="S937" s="242">
        <v>0</v>
      </c>
      <c r="T937" s="243">
        <f>S937*H937</f>
        <v>0</v>
      </c>
      <c r="AR937" s="244" t="s">
        <v>421</v>
      </c>
      <c r="AT937" s="244" t="s">
        <v>365</v>
      </c>
      <c r="AU937" s="244" t="s">
        <v>88</v>
      </c>
      <c r="AY937" s="16" t="s">
        <v>241</v>
      </c>
      <c r="BE937" s="245">
        <f>IF(N937="základná",J937,0)</f>
        <v>0</v>
      </c>
      <c r="BF937" s="245">
        <f>IF(N937="znížená",J937,0)</f>
        <v>0</v>
      </c>
      <c r="BG937" s="245">
        <f>IF(N937="zákl. prenesená",J937,0)</f>
        <v>0</v>
      </c>
      <c r="BH937" s="245">
        <f>IF(N937="zníž. prenesená",J937,0)</f>
        <v>0</v>
      </c>
      <c r="BI937" s="245">
        <f>IF(N937="nulová",J937,0)</f>
        <v>0</v>
      </c>
      <c r="BJ937" s="16" t="s">
        <v>88</v>
      </c>
      <c r="BK937" s="245">
        <f>ROUND(I937*H937,2)</f>
        <v>0</v>
      </c>
      <c r="BL937" s="16" t="s">
        <v>328</v>
      </c>
      <c r="BM937" s="244" t="s">
        <v>1379</v>
      </c>
    </row>
    <row r="938" s="12" customFormat="1">
      <c r="B938" s="246"/>
      <c r="C938" s="247"/>
      <c r="D938" s="248" t="s">
        <v>249</v>
      </c>
      <c r="E938" s="249" t="s">
        <v>1</v>
      </c>
      <c r="F938" s="250" t="s">
        <v>1296</v>
      </c>
      <c r="G938" s="247"/>
      <c r="H938" s="251">
        <v>1</v>
      </c>
      <c r="I938" s="252"/>
      <c r="J938" s="247"/>
      <c r="K938" s="247"/>
      <c r="L938" s="253"/>
      <c r="M938" s="254"/>
      <c r="N938" s="255"/>
      <c r="O938" s="255"/>
      <c r="P938" s="255"/>
      <c r="Q938" s="255"/>
      <c r="R938" s="255"/>
      <c r="S938" s="255"/>
      <c r="T938" s="256"/>
      <c r="AT938" s="257" t="s">
        <v>249</v>
      </c>
      <c r="AU938" s="257" t="s">
        <v>88</v>
      </c>
      <c r="AV938" s="12" t="s">
        <v>88</v>
      </c>
      <c r="AW938" s="12" t="s">
        <v>31</v>
      </c>
      <c r="AX938" s="12" t="s">
        <v>75</v>
      </c>
      <c r="AY938" s="257" t="s">
        <v>241</v>
      </c>
    </row>
    <row r="939" s="12" customFormat="1">
      <c r="B939" s="246"/>
      <c r="C939" s="247"/>
      <c r="D939" s="248" t="s">
        <v>249</v>
      </c>
      <c r="E939" s="249" t="s">
        <v>1</v>
      </c>
      <c r="F939" s="250" t="s">
        <v>1297</v>
      </c>
      <c r="G939" s="247"/>
      <c r="H939" s="251">
        <v>1</v>
      </c>
      <c r="I939" s="252"/>
      <c r="J939" s="247"/>
      <c r="K939" s="247"/>
      <c r="L939" s="253"/>
      <c r="M939" s="254"/>
      <c r="N939" s="255"/>
      <c r="O939" s="255"/>
      <c r="P939" s="255"/>
      <c r="Q939" s="255"/>
      <c r="R939" s="255"/>
      <c r="S939" s="255"/>
      <c r="T939" s="256"/>
      <c r="AT939" s="257" t="s">
        <v>249</v>
      </c>
      <c r="AU939" s="257" t="s">
        <v>88</v>
      </c>
      <c r="AV939" s="12" t="s">
        <v>88</v>
      </c>
      <c r="AW939" s="12" t="s">
        <v>31</v>
      </c>
      <c r="AX939" s="12" t="s">
        <v>75</v>
      </c>
      <c r="AY939" s="257" t="s">
        <v>241</v>
      </c>
    </row>
    <row r="940" s="12" customFormat="1">
      <c r="B940" s="246"/>
      <c r="C940" s="247"/>
      <c r="D940" s="248" t="s">
        <v>249</v>
      </c>
      <c r="E940" s="249" t="s">
        <v>1</v>
      </c>
      <c r="F940" s="250" t="s">
        <v>1298</v>
      </c>
      <c r="G940" s="247"/>
      <c r="H940" s="251">
        <v>1</v>
      </c>
      <c r="I940" s="252"/>
      <c r="J940" s="247"/>
      <c r="K940" s="247"/>
      <c r="L940" s="253"/>
      <c r="M940" s="254"/>
      <c r="N940" s="255"/>
      <c r="O940" s="255"/>
      <c r="P940" s="255"/>
      <c r="Q940" s="255"/>
      <c r="R940" s="255"/>
      <c r="S940" s="255"/>
      <c r="T940" s="256"/>
      <c r="AT940" s="257" t="s">
        <v>249</v>
      </c>
      <c r="AU940" s="257" t="s">
        <v>88</v>
      </c>
      <c r="AV940" s="12" t="s">
        <v>88</v>
      </c>
      <c r="AW940" s="12" t="s">
        <v>31</v>
      </c>
      <c r="AX940" s="12" t="s">
        <v>75</v>
      </c>
      <c r="AY940" s="257" t="s">
        <v>241</v>
      </c>
    </row>
    <row r="941" s="13" customFormat="1">
      <c r="B941" s="258"/>
      <c r="C941" s="259"/>
      <c r="D941" s="248" t="s">
        <v>249</v>
      </c>
      <c r="E941" s="260" t="s">
        <v>1</v>
      </c>
      <c r="F941" s="261" t="s">
        <v>251</v>
      </c>
      <c r="G941" s="259"/>
      <c r="H941" s="262">
        <v>3</v>
      </c>
      <c r="I941" s="263"/>
      <c r="J941" s="259"/>
      <c r="K941" s="259"/>
      <c r="L941" s="264"/>
      <c r="M941" s="265"/>
      <c r="N941" s="266"/>
      <c r="O941" s="266"/>
      <c r="P941" s="266"/>
      <c r="Q941" s="266"/>
      <c r="R941" s="266"/>
      <c r="S941" s="266"/>
      <c r="T941" s="267"/>
      <c r="AT941" s="268" t="s">
        <v>249</v>
      </c>
      <c r="AU941" s="268" t="s">
        <v>88</v>
      </c>
      <c r="AV941" s="13" t="s">
        <v>247</v>
      </c>
      <c r="AW941" s="13" t="s">
        <v>31</v>
      </c>
      <c r="AX941" s="13" t="s">
        <v>82</v>
      </c>
      <c r="AY941" s="268" t="s">
        <v>241</v>
      </c>
    </row>
    <row r="942" s="1" customFormat="1" ht="24" customHeight="1">
      <c r="B942" s="37"/>
      <c r="C942" s="233" t="s">
        <v>1380</v>
      </c>
      <c r="D942" s="233" t="s">
        <v>243</v>
      </c>
      <c r="E942" s="234" t="s">
        <v>1381</v>
      </c>
      <c r="F942" s="235" t="s">
        <v>1382</v>
      </c>
      <c r="G942" s="236" t="s">
        <v>325</v>
      </c>
      <c r="H942" s="237">
        <v>1.405</v>
      </c>
      <c r="I942" s="238"/>
      <c r="J942" s="239">
        <f>ROUND(I942*H942,2)</f>
        <v>0</v>
      </c>
      <c r="K942" s="235" t="s">
        <v>246</v>
      </c>
      <c r="L942" s="42"/>
      <c r="M942" s="240" t="s">
        <v>1</v>
      </c>
      <c r="N942" s="241" t="s">
        <v>41</v>
      </c>
      <c r="O942" s="85"/>
      <c r="P942" s="242">
        <f>O942*H942</f>
        <v>0</v>
      </c>
      <c r="Q942" s="242">
        <v>0</v>
      </c>
      <c r="R942" s="242">
        <f>Q942*H942</f>
        <v>0</v>
      </c>
      <c r="S942" s="242">
        <v>0</v>
      </c>
      <c r="T942" s="243">
        <f>S942*H942</f>
        <v>0</v>
      </c>
      <c r="AR942" s="244" t="s">
        <v>328</v>
      </c>
      <c r="AT942" s="244" t="s">
        <v>243</v>
      </c>
      <c r="AU942" s="244" t="s">
        <v>88</v>
      </c>
      <c r="AY942" s="16" t="s">
        <v>241</v>
      </c>
      <c r="BE942" s="245">
        <f>IF(N942="základná",J942,0)</f>
        <v>0</v>
      </c>
      <c r="BF942" s="245">
        <f>IF(N942="znížená",J942,0)</f>
        <v>0</v>
      </c>
      <c r="BG942" s="245">
        <f>IF(N942="zákl. prenesená",J942,0)</f>
        <v>0</v>
      </c>
      <c r="BH942" s="245">
        <f>IF(N942="zníž. prenesená",J942,0)</f>
        <v>0</v>
      </c>
      <c r="BI942" s="245">
        <f>IF(N942="nulová",J942,0)</f>
        <v>0</v>
      </c>
      <c r="BJ942" s="16" t="s">
        <v>88</v>
      </c>
      <c r="BK942" s="245">
        <f>ROUND(I942*H942,2)</f>
        <v>0</v>
      </c>
      <c r="BL942" s="16" t="s">
        <v>328</v>
      </c>
      <c r="BM942" s="244" t="s">
        <v>1383</v>
      </c>
    </row>
    <row r="943" s="11" customFormat="1" ht="22.8" customHeight="1">
      <c r="B943" s="217"/>
      <c r="C943" s="218"/>
      <c r="D943" s="219" t="s">
        <v>74</v>
      </c>
      <c r="E943" s="231" t="s">
        <v>1384</v>
      </c>
      <c r="F943" s="231" t="s">
        <v>1385</v>
      </c>
      <c r="G943" s="218"/>
      <c r="H943" s="218"/>
      <c r="I943" s="221"/>
      <c r="J943" s="232">
        <f>BK943</f>
        <v>0</v>
      </c>
      <c r="K943" s="218"/>
      <c r="L943" s="223"/>
      <c r="M943" s="224"/>
      <c r="N943" s="225"/>
      <c r="O943" s="225"/>
      <c r="P943" s="226">
        <f>SUM(P944:P965)</f>
        <v>0</v>
      </c>
      <c r="Q943" s="225"/>
      <c r="R943" s="226">
        <f>SUM(R944:R965)</f>
        <v>3.9548204000000009</v>
      </c>
      <c r="S943" s="225"/>
      <c r="T943" s="227">
        <f>SUM(T944:T965)</f>
        <v>0.0050000000000000001</v>
      </c>
      <c r="AR943" s="228" t="s">
        <v>88</v>
      </c>
      <c r="AT943" s="229" t="s">
        <v>74</v>
      </c>
      <c r="AU943" s="229" t="s">
        <v>82</v>
      </c>
      <c r="AY943" s="228" t="s">
        <v>241</v>
      </c>
      <c r="BK943" s="230">
        <f>SUM(BK944:BK965)</f>
        <v>0</v>
      </c>
    </row>
    <row r="944" s="1" customFormat="1" ht="16.5" customHeight="1">
      <c r="B944" s="37"/>
      <c r="C944" s="233" t="s">
        <v>1386</v>
      </c>
      <c r="D944" s="233" t="s">
        <v>243</v>
      </c>
      <c r="E944" s="234" t="s">
        <v>1387</v>
      </c>
      <c r="F944" s="235" t="s">
        <v>1388</v>
      </c>
      <c r="G944" s="236" t="s">
        <v>134</v>
      </c>
      <c r="H944" s="237">
        <v>31.82</v>
      </c>
      <c r="I944" s="238"/>
      <c r="J944" s="239">
        <f>ROUND(I944*H944,2)</f>
        <v>0</v>
      </c>
      <c r="K944" s="235" t="s">
        <v>1</v>
      </c>
      <c r="L944" s="42"/>
      <c r="M944" s="240" t="s">
        <v>1</v>
      </c>
      <c r="N944" s="241" t="s">
        <v>41</v>
      </c>
      <c r="O944" s="85"/>
      <c r="P944" s="242">
        <f>O944*H944</f>
        <v>0</v>
      </c>
      <c r="Q944" s="242">
        <v>0.00172</v>
      </c>
      <c r="R944" s="242">
        <f>Q944*H944</f>
        <v>0.054730399999999998</v>
      </c>
      <c r="S944" s="242">
        <v>0</v>
      </c>
      <c r="T944" s="243">
        <f>S944*H944</f>
        <v>0</v>
      </c>
      <c r="AR944" s="244" t="s">
        <v>328</v>
      </c>
      <c r="AT944" s="244" t="s">
        <v>243</v>
      </c>
      <c r="AU944" s="244" t="s">
        <v>88</v>
      </c>
      <c r="AY944" s="16" t="s">
        <v>241</v>
      </c>
      <c r="BE944" s="245">
        <f>IF(N944="základná",J944,0)</f>
        <v>0</v>
      </c>
      <c r="BF944" s="245">
        <f>IF(N944="znížená",J944,0)</f>
        <v>0</v>
      </c>
      <c r="BG944" s="245">
        <f>IF(N944="zákl. prenesená",J944,0)</f>
        <v>0</v>
      </c>
      <c r="BH944" s="245">
        <f>IF(N944="zníž. prenesená",J944,0)</f>
        <v>0</v>
      </c>
      <c r="BI944" s="245">
        <f>IF(N944="nulová",J944,0)</f>
        <v>0</v>
      </c>
      <c r="BJ944" s="16" t="s">
        <v>88</v>
      </c>
      <c r="BK944" s="245">
        <f>ROUND(I944*H944,2)</f>
        <v>0</v>
      </c>
      <c r="BL944" s="16" t="s">
        <v>328</v>
      </c>
      <c r="BM944" s="244" t="s">
        <v>1389</v>
      </c>
    </row>
    <row r="945" s="12" customFormat="1">
      <c r="B945" s="246"/>
      <c r="C945" s="247"/>
      <c r="D945" s="248" t="s">
        <v>249</v>
      </c>
      <c r="E945" s="249" t="s">
        <v>1</v>
      </c>
      <c r="F945" s="250" t="s">
        <v>1390</v>
      </c>
      <c r="G945" s="247"/>
      <c r="H945" s="251">
        <v>31.82</v>
      </c>
      <c r="I945" s="252"/>
      <c r="J945" s="247"/>
      <c r="K945" s="247"/>
      <c r="L945" s="253"/>
      <c r="M945" s="254"/>
      <c r="N945" s="255"/>
      <c r="O945" s="255"/>
      <c r="P945" s="255"/>
      <c r="Q945" s="255"/>
      <c r="R945" s="255"/>
      <c r="S945" s="255"/>
      <c r="T945" s="256"/>
      <c r="AT945" s="257" t="s">
        <v>249</v>
      </c>
      <c r="AU945" s="257" t="s">
        <v>88</v>
      </c>
      <c r="AV945" s="12" t="s">
        <v>88</v>
      </c>
      <c r="AW945" s="12" t="s">
        <v>31</v>
      </c>
      <c r="AX945" s="12" t="s">
        <v>75</v>
      </c>
      <c r="AY945" s="257" t="s">
        <v>241</v>
      </c>
    </row>
    <row r="946" s="13" customFormat="1">
      <c r="B946" s="258"/>
      <c r="C946" s="259"/>
      <c r="D946" s="248" t="s">
        <v>249</v>
      </c>
      <c r="E946" s="260" t="s">
        <v>1</v>
      </c>
      <c r="F946" s="261" t="s">
        <v>251</v>
      </c>
      <c r="G946" s="259"/>
      <c r="H946" s="262">
        <v>31.82</v>
      </c>
      <c r="I946" s="263"/>
      <c r="J946" s="259"/>
      <c r="K946" s="259"/>
      <c r="L946" s="264"/>
      <c r="M946" s="265"/>
      <c r="N946" s="266"/>
      <c r="O946" s="266"/>
      <c r="P946" s="266"/>
      <c r="Q946" s="266"/>
      <c r="R946" s="266"/>
      <c r="S946" s="266"/>
      <c r="T946" s="267"/>
      <c r="AT946" s="268" t="s">
        <v>249</v>
      </c>
      <c r="AU946" s="268" t="s">
        <v>88</v>
      </c>
      <c r="AV946" s="13" t="s">
        <v>247</v>
      </c>
      <c r="AW946" s="13" t="s">
        <v>31</v>
      </c>
      <c r="AX946" s="13" t="s">
        <v>82</v>
      </c>
      <c r="AY946" s="268" t="s">
        <v>241</v>
      </c>
    </row>
    <row r="947" s="1" customFormat="1" ht="36" customHeight="1">
      <c r="B947" s="37"/>
      <c r="C947" s="279" t="s">
        <v>1391</v>
      </c>
      <c r="D947" s="279" t="s">
        <v>365</v>
      </c>
      <c r="E947" s="280" t="s">
        <v>1392</v>
      </c>
      <c r="F947" s="281" t="s">
        <v>1393</v>
      </c>
      <c r="G947" s="282" t="s">
        <v>134</v>
      </c>
      <c r="H947" s="283">
        <v>31.82</v>
      </c>
      <c r="I947" s="284"/>
      <c r="J947" s="285">
        <f>ROUND(I947*H947,2)</f>
        <v>0</v>
      </c>
      <c r="K947" s="281" t="s">
        <v>1</v>
      </c>
      <c r="L947" s="286"/>
      <c r="M947" s="287" t="s">
        <v>1</v>
      </c>
      <c r="N947" s="288" t="s">
        <v>41</v>
      </c>
      <c r="O947" s="85"/>
      <c r="P947" s="242">
        <f>O947*H947</f>
        <v>0</v>
      </c>
      <c r="Q947" s="242">
        <v>0.012</v>
      </c>
      <c r="R947" s="242">
        <f>Q947*H947</f>
        <v>0.38184000000000001</v>
      </c>
      <c r="S947" s="242">
        <v>0</v>
      </c>
      <c r="T947" s="243">
        <f>S947*H947</f>
        <v>0</v>
      </c>
      <c r="AR947" s="244" t="s">
        <v>421</v>
      </c>
      <c r="AT947" s="244" t="s">
        <v>365</v>
      </c>
      <c r="AU947" s="244" t="s">
        <v>88</v>
      </c>
      <c r="AY947" s="16" t="s">
        <v>241</v>
      </c>
      <c r="BE947" s="245">
        <f>IF(N947="základná",J947,0)</f>
        <v>0</v>
      </c>
      <c r="BF947" s="245">
        <f>IF(N947="znížená",J947,0)</f>
        <v>0</v>
      </c>
      <c r="BG947" s="245">
        <f>IF(N947="zákl. prenesená",J947,0)</f>
        <v>0</v>
      </c>
      <c r="BH947" s="245">
        <f>IF(N947="zníž. prenesená",J947,0)</f>
        <v>0</v>
      </c>
      <c r="BI947" s="245">
        <f>IF(N947="nulová",J947,0)</f>
        <v>0</v>
      </c>
      <c r="BJ947" s="16" t="s">
        <v>88</v>
      </c>
      <c r="BK947" s="245">
        <f>ROUND(I947*H947,2)</f>
        <v>0</v>
      </c>
      <c r="BL947" s="16" t="s">
        <v>328</v>
      </c>
      <c r="BM947" s="244" t="s">
        <v>1394</v>
      </c>
    </row>
    <row r="948" s="1" customFormat="1" ht="36" customHeight="1">
      <c r="B948" s="37"/>
      <c r="C948" s="233" t="s">
        <v>1395</v>
      </c>
      <c r="D948" s="233" t="s">
        <v>243</v>
      </c>
      <c r="E948" s="234" t="s">
        <v>1396</v>
      </c>
      <c r="F948" s="235" t="s">
        <v>1397</v>
      </c>
      <c r="G948" s="236" t="s">
        <v>485</v>
      </c>
      <c r="H948" s="237">
        <v>1</v>
      </c>
      <c r="I948" s="238"/>
      <c r="J948" s="239">
        <f>ROUND(I948*H948,2)</f>
        <v>0</v>
      </c>
      <c r="K948" s="235" t="s">
        <v>1</v>
      </c>
      <c r="L948" s="42"/>
      <c r="M948" s="240" t="s">
        <v>1</v>
      </c>
      <c r="N948" s="241" t="s">
        <v>41</v>
      </c>
      <c r="O948" s="85"/>
      <c r="P948" s="242">
        <f>O948*H948</f>
        <v>0</v>
      </c>
      <c r="Q948" s="242">
        <v>1.2</v>
      </c>
      <c r="R948" s="242">
        <f>Q948*H948</f>
        <v>1.2</v>
      </c>
      <c r="S948" s="242">
        <v>0</v>
      </c>
      <c r="T948" s="243">
        <f>S948*H948</f>
        <v>0</v>
      </c>
      <c r="AR948" s="244" t="s">
        <v>328</v>
      </c>
      <c r="AT948" s="244" t="s">
        <v>243</v>
      </c>
      <c r="AU948" s="244" t="s">
        <v>88</v>
      </c>
      <c r="AY948" s="16" t="s">
        <v>241</v>
      </c>
      <c r="BE948" s="245">
        <f>IF(N948="základná",J948,0)</f>
        <v>0</v>
      </c>
      <c r="BF948" s="245">
        <f>IF(N948="znížená",J948,0)</f>
        <v>0</v>
      </c>
      <c r="BG948" s="245">
        <f>IF(N948="zákl. prenesená",J948,0)</f>
        <v>0</v>
      </c>
      <c r="BH948" s="245">
        <f>IF(N948="zníž. prenesená",J948,0)</f>
        <v>0</v>
      </c>
      <c r="BI948" s="245">
        <f>IF(N948="nulová",J948,0)</f>
        <v>0</v>
      </c>
      <c r="BJ948" s="16" t="s">
        <v>88</v>
      </c>
      <c r="BK948" s="245">
        <f>ROUND(I948*H948,2)</f>
        <v>0</v>
      </c>
      <c r="BL948" s="16" t="s">
        <v>328</v>
      </c>
      <c r="BM948" s="244" t="s">
        <v>1398</v>
      </c>
    </row>
    <row r="949" s="1" customFormat="1" ht="48" customHeight="1">
      <c r="B949" s="37"/>
      <c r="C949" s="233" t="s">
        <v>1399</v>
      </c>
      <c r="D949" s="233" t="s">
        <v>243</v>
      </c>
      <c r="E949" s="234" t="s">
        <v>1400</v>
      </c>
      <c r="F949" s="235" t="s">
        <v>1401</v>
      </c>
      <c r="G949" s="236" t="s">
        <v>485</v>
      </c>
      <c r="H949" s="237">
        <v>1</v>
      </c>
      <c r="I949" s="238"/>
      <c r="J949" s="239">
        <f>ROUND(I949*H949,2)</f>
        <v>0</v>
      </c>
      <c r="K949" s="235" t="s">
        <v>1</v>
      </c>
      <c r="L949" s="42"/>
      <c r="M949" s="240" t="s">
        <v>1</v>
      </c>
      <c r="N949" s="241" t="s">
        <v>41</v>
      </c>
      <c r="O949" s="85"/>
      <c r="P949" s="242">
        <f>O949*H949</f>
        <v>0</v>
      </c>
      <c r="Q949" s="242">
        <v>1.2</v>
      </c>
      <c r="R949" s="242">
        <f>Q949*H949</f>
        <v>1.2</v>
      </c>
      <c r="S949" s="242">
        <v>0</v>
      </c>
      <c r="T949" s="243">
        <f>S949*H949</f>
        <v>0</v>
      </c>
      <c r="AR949" s="244" t="s">
        <v>328</v>
      </c>
      <c r="AT949" s="244" t="s">
        <v>243</v>
      </c>
      <c r="AU949" s="244" t="s">
        <v>88</v>
      </c>
      <c r="AY949" s="16" t="s">
        <v>241</v>
      </c>
      <c r="BE949" s="245">
        <f>IF(N949="základná",J949,0)</f>
        <v>0</v>
      </c>
      <c r="BF949" s="245">
        <f>IF(N949="znížená",J949,0)</f>
        <v>0</v>
      </c>
      <c r="BG949" s="245">
        <f>IF(N949="zákl. prenesená",J949,0)</f>
        <v>0</v>
      </c>
      <c r="BH949" s="245">
        <f>IF(N949="zníž. prenesená",J949,0)</f>
        <v>0</v>
      </c>
      <c r="BI949" s="245">
        <f>IF(N949="nulová",J949,0)</f>
        <v>0</v>
      </c>
      <c r="BJ949" s="16" t="s">
        <v>88</v>
      </c>
      <c r="BK949" s="245">
        <f>ROUND(I949*H949,2)</f>
        <v>0</v>
      </c>
      <c r="BL949" s="16" t="s">
        <v>328</v>
      </c>
      <c r="BM949" s="244" t="s">
        <v>1402</v>
      </c>
    </row>
    <row r="950" s="1" customFormat="1" ht="24" customHeight="1">
      <c r="B950" s="37"/>
      <c r="C950" s="233" t="s">
        <v>1403</v>
      </c>
      <c r="D950" s="233" t="s">
        <v>243</v>
      </c>
      <c r="E950" s="234" t="s">
        <v>1404</v>
      </c>
      <c r="F950" s="235" t="s">
        <v>1405</v>
      </c>
      <c r="G950" s="236" t="s">
        <v>1406</v>
      </c>
      <c r="H950" s="237">
        <v>1</v>
      </c>
      <c r="I950" s="238"/>
      <c r="J950" s="239">
        <f>ROUND(I950*H950,2)</f>
        <v>0</v>
      </c>
      <c r="K950" s="235" t="s">
        <v>1</v>
      </c>
      <c r="L950" s="42"/>
      <c r="M950" s="240" t="s">
        <v>1</v>
      </c>
      <c r="N950" s="241" t="s">
        <v>41</v>
      </c>
      <c r="O950" s="85"/>
      <c r="P950" s="242">
        <f>O950*H950</f>
        <v>0</v>
      </c>
      <c r="Q950" s="242">
        <v>1.0000000000000001E-05</v>
      </c>
      <c r="R950" s="242">
        <f>Q950*H950</f>
        <v>1.0000000000000001E-05</v>
      </c>
      <c r="S950" s="242">
        <v>0.0050000000000000001</v>
      </c>
      <c r="T950" s="243">
        <f>S950*H950</f>
        <v>0.0050000000000000001</v>
      </c>
      <c r="AR950" s="244" t="s">
        <v>328</v>
      </c>
      <c r="AT950" s="244" t="s">
        <v>243</v>
      </c>
      <c r="AU950" s="244" t="s">
        <v>88</v>
      </c>
      <c r="AY950" s="16" t="s">
        <v>241</v>
      </c>
      <c r="BE950" s="245">
        <f>IF(N950="základná",J950,0)</f>
        <v>0</v>
      </c>
      <c r="BF950" s="245">
        <f>IF(N950="znížená",J950,0)</f>
        <v>0</v>
      </c>
      <c r="BG950" s="245">
        <f>IF(N950="zákl. prenesená",J950,0)</f>
        <v>0</v>
      </c>
      <c r="BH950" s="245">
        <f>IF(N950="zníž. prenesená",J950,0)</f>
        <v>0</v>
      </c>
      <c r="BI950" s="245">
        <f>IF(N950="nulová",J950,0)</f>
        <v>0</v>
      </c>
      <c r="BJ950" s="16" t="s">
        <v>88</v>
      </c>
      <c r="BK950" s="245">
        <f>ROUND(I950*H950,2)</f>
        <v>0</v>
      </c>
      <c r="BL950" s="16" t="s">
        <v>328</v>
      </c>
      <c r="BM950" s="244" t="s">
        <v>1407</v>
      </c>
    </row>
    <row r="951" s="1" customFormat="1" ht="24" customHeight="1">
      <c r="B951" s="37"/>
      <c r="C951" s="233" t="s">
        <v>1408</v>
      </c>
      <c r="D951" s="233" t="s">
        <v>243</v>
      </c>
      <c r="E951" s="234" t="s">
        <v>1409</v>
      </c>
      <c r="F951" s="235" t="s">
        <v>1410</v>
      </c>
      <c r="G951" s="236" t="s">
        <v>1082</v>
      </c>
      <c r="H951" s="237">
        <v>1064.8</v>
      </c>
      <c r="I951" s="238"/>
      <c r="J951" s="239">
        <f>ROUND(I951*H951,2)</f>
        <v>0</v>
      </c>
      <c r="K951" s="235" t="s">
        <v>246</v>
      </c>
      <c r="L951" s="42"/>
      <c r="M951" s="240" t="s">
        <v>1</v>
      </c>
      <c r="N951" s="241" t="s">
        <v>41</v>
      </c>
      <c r="O951" s="85"/>
      <c r="P951" s="242">
        <f>O951*H951</f>
        <v>0</v>
      </c>
      <c r="Q951" s="242">
        <v>5.0000000000000002E-05</v>
      </c>
      <c r="R951" s="242">
        <f>Q951*H951</f>
        <v>0.053240000000000003</v>
      </c>
      <c r="S951" s="242">
        <v>0</v>
      </c>
      <c r="T951" s="243">
        <f>S951*H951</f>
        <v>0</v>
      </c>
      <c r="AR951" s="244" t="s">
        <v>328</v>
      </c>
      <c r="AT951" s="244" t="s">
        <v>243</v>
      </c>
      <c r="AU951" s="244" t="s">
        <v>88</v>
      </c>
      <c r="AY951" s="16" t="s">
        <v>241</v>
      </c>
      <c r="BE951" s="245">
        <f>IF(N951="základná",J951,0)</f>
        <v>0</v>
      </c>
      <c r="BF951" s="245">
        <f>IF(N951="znížená",J951,0)</f>
        <v>0</v>
      </c>
      <c r="BG951" s="245">
        <f>IF(N951="zákl. prenesená",J951,0)</f>
        <v>0</v>
      </c>
      <c r="BH951" s="245">
        <f>IF(N951="zníž. prenesená",J951,0)</f>
        <v>0</v>
      </c>
      <c r="BI951" s="245">
        <f>IF(N951="nulová",J951,0)</f>
        <v>0</v>
      </c>
      <c r="BJ951" s="16" t="s">
        <v>88</v>
      </c>
      <c r="BK951" s="245">
        <f>ROUND(I951*H951,2)</f>
        <v>0</v>
      </c>
      <c r="BL951" s="16" t="s">
        <v>328</v>
      </c>
      <c r="BM951" s="244" t="s">
        <v>1411</v>
      </c>
    </row>
    <row r="952" s="14" customFormat="1">
      <c r="B952" s="269"/>
      <c r="C952" s="270"/>
      <c r="D952" s="248" t="s">
        <v>249</v>
      </c>
      <c r="E952" s="271" t="s">
        <v>1</v>
      </c>
      <c r="F952" s="272" t="s">
        <v>1412</v>
      </c>
      <c r="G952" s="270"/>
      <c r="H952" s="271" t="s">
        <v>1</v>
      </c>
      <c r="I952" s="273"/>
      <c r="J952" s="270"/>
      <c r="K952" s="270"/>
      <c r="L952" s="274"/>
      <c r="M952" s="275"/>
      <c r="N952" s="276"/>
      <c r="O952" s="276"/>
      <c r="P952" s="276"/>
      <c r="Q952" s="276"/>
      <c r="R952" s="276"/>
      <c r="S952" s="276"/>
      <c r="T952" s="277"/>
      <c r="AT952" s="278" t="s">
        <v>249</v>
      </c>
      <c r="AU952" s="278" t="s">
        <v>88</v>
      </c>
      <c r="AV952" s="14" t="s">
        <v>82</v>
      </c>
      <c r="AW952" s="14" t="s">
        <v>31</v>
      </c>
      <c r="AX952" s="14" t="s">
        <v>75</v>
      </c>
      <c r="AY952" s="278" t="s">
        <v>241</v>
      </c>
    </row>
    <row r="953" s="12" customFormat="1">
      <c r="B953" s="246"/>
      <c r="C953" s="247"/>
      <c r="D953" s="248" t="s">
        <v>249</v>
      </c>
      <c r="E953" s="249" t="s">
        <v>1</v>
      </c>
      <c r="F953" s="250" t="s">
        <v>1413</v>
      </c>
      <c r="G953" s="247"/>
      <c r="H953" s="251">
        <v>457.60000000000002</v>
      </c>
      <c r="I953" s="252"/>
      <c r="J953" s="247"/>
      <c r="K953" s="247"/>
      <c r="L953" s="253"/>
      <c r="M953" s="254"/>
      <c r="N953" s="255"/>
      <c r="O953" s="255"/>
      <c r="P953" s="255"/>
      <c r="Q953" s="255"/>
      <c r="R953" s="255"/>
      <c r="S953" s="255"/>
      <c r="T953" s="256"/>
      <c r="AT953" s="257" t="s">
        <v>249</v>
      </c>
      <c r="AU953" s="257" t="s">
        <v>88</v>
      </c>
      <c r="AV953" s="12" t="s">
        <v>88</v>
      </c>
      <c r="AW953" s="12" t="s">
        <v>31</v>
      </c>
      <c r="AX953" s="12" t="s">
        <v>75</v>
      </c>
      <c r="AY953" s="257" t="s">
        <v>241</v>
      </c>
    </row>
    <row r="954" s="14" customFormat="1">
      <c r="B954" s="269"/>
      <c r="C954" s="270"/>
      <c r="D954" s="248" t="s">
        <v>249</v>
      </c>
      <c r="E954" s="271" t="s">
        <v>1</v>
      </c>
      <c r="F954" s="272" t="s">
        <v>1414</v>
      </c>
      <c r="G954" s="270"/>
      <c r="H954" s="271" t="s">
        <v>1</v>
      </c>
      <c r="I954" s="273"/>
      <c r="J954" s="270"/>
      <c r="K954" s="270"/>
      <c r="L954" s="274"/>
      <c r="M954" s="275"/>
      <c r="N954" s="276"/>
      <c r="O954" s="276"/>
      <c r="P954" s="276"/>
      <c r="Q954" s="276"/>
      <c r="R954" s="276"/>
      <c r="S954" s="276"/>
      <c r="T954" s="277"/>
      <c r="AT954" s="278" t="s">
        <v>249</v>
      </c>
      <c r="AU954" s="278" t="s">
        <v>88</v>
      </c>
      <c r="AV954" s="14" t="s">
        <v>82</v>
      </c>
      <c r="AW954" s="14" t="s">
        <v>31</v>
      </c>
      <c r="AX954" s="14" t="s">
        <v>75</v>
      </c>
      <c r="AY954" s="278" t="s">
        <v>241</v>
      </c>
    </row>
    <row r="955" s="12" customFormat="1">
      <c r="B955" s="246"/>
      <c r="C955" s="247"/>
      <c r="D955" s="248" t="s">
        <v>249</v>
      </c>
      <c r="E955" s="249" t="s">
        <v>1</v>
      </c>
      <c r="F955" s="250" t="s">
        <v>1415</v>
      </c>
      <c r="G955" s="247"/>
      <c r="H955" s="251">
        <v>607.20000000000005</v>
      </c>
      <c r="I955" s="252"/>
      <c r="J955" s="247"/>
      <c r="K955" s="247"/>
      <c r="L955" s="253"/>
      <c r="M955" s="254"/>
      <c r="N955" s="255"/>
      <c r="O955" s="255"/>
      <c r="P955" s="255"/>
      <c r="Q955" s="255"/>
      <c r="R955" s="255"/>
      <c r="S955" s="255"/>
      <c r="T955" s="256"/>
      <c r="AT955" s="257" t="s">
        <v>249</v>
      </c>
      <c r="AU955" s="257" t="s">
        <v>88</v>
      </c>
      <c r="AV955" s="12" t="s">
        <v>88</v>
      </c>
      <c r="AW955" s="12" t="s">
        <v>31</v>
      </c>
      <c r="AX955" s="12" t="s">
        <v>75</v>
      </c>
      <c r="AY955" s="257" t="s">
        <v>241</v>
      </c>
    </row>
    <row r="956" s="13" customFormat="1">
      <c r="B956" s="258"/>
      <c r="C956" s="259"/>
      <c r="D956" s="248" t="s">
        <v>249</v>
      </c>
      <c r="E956" s="260" t="s">
        <v>1</v>
      </c>
      <c r="F956" s="261" t="s">
        <v>251</v>
      </c>
      <c r="G956" s="259"/>
      <c r="H956" s="262">
        <v>1064.8000000000002</v>
      </c>
      <c r="I956" s="263"/>
      <c r="J956" s="259"/>
      <c r="K956" s="259"/>
      <c r="L956" s="264"/>
      <c r="M956" s="265"/>
      <c r="N956" s="266"/>
      <c r="O956" s="266"/>
      <c r="P956" s="266"/>
      <c r="Q956" s="266"/>
      <c r="R956" s="266"/>
      <c r="S956" s="266"/>
      <c r="T956" s="267"/>
      <c r="AT956" s="268" t="s">
        <v>249</v>
      </c>
      <c r="AU956" s="268" t="s">
        <v>88</v>
      </c>
      <c r="AV956" s="13" t="s">
        <v>247</v>
      </c>
      <c r="AW956" s="13" t="s">
        <v>31</v>
      </c>
      <c r="AX956" s="13" t="s">
        <v>82</v>
      </c>
      <c r="AY956" s="268" t="s">
        <v>241</v>
      </c>
    </row>
    <row r="957" s="1" customFormat="1" ht="24" customHeight="1">
      <c r="B957" s="37"/>
      <c r="C957" s="279" t="s">
        <v>1416</v>
      </c>
      <c r="D957" s="279" t="s">
        <v>365</v>
      </c>
      <c r="E957" s="280" t="s">
        <v>1417</v>
      </c>
      <c r="F957" s="281" t="s">
        <v>1418</v>
      </c>
      <c r="G957" s="282" t="s">
        <v>325</v>
      </c>
      <c r="H957" s="283">
        <v>0.45800000000000002</v>
      </c>
      <c r="I957" s="284"/>
      <c r="J957" s="285">
        <f>ROUND(I957*H957,2)</f>
        <v>0</v>
      </c>
      <c r="K957" s="281" t="s">
        <v>246</v>
      </c>
      <c r="L957" s="286"/>
      <c r="M957" s="287" t="s">
        <v>1</v>
      </c>
      <c r="N957" s="288" t="s">
        <v>41</v>
      </c>
      <c r="O957" s="85"/>
      <c r="P957" s="242">
        <f>O957*H957</f>
        <v>0</v>
      </c>
      <c r="Q957" s="242">
        <v>1</v>
      </c>
      <c r="R957" s="242">
        <f>Q957*H957</f>
        <v>0.45800000000000002</v>
      </c>
      <c r="S957" s="242">
        <v>0</v>
      </c>
      <c r="T957" s="243">
        <f>S957*H957</f>
        <v>0</v>
      </c>
      <c r="AR957" s="244" t="s">
        <v>286</v>
      </c>
      <c r="AT957" s="244" t="s">
        <v>365</v>
      </c>
      <c r="AU957" s="244" t="s">
        <v>88</v>
      </c>
      <c r="AY957" s="16" t="s">
        <v>241</v>
      </c>
      <c r="BE957" s="245">
        <f>IF(N957="základná",J957,0)</f>
        <v>0</v>
      </c>
      <c r="BF957" s="245">
        <f>IF(N957="znížená",J957,0)</f>
        <v>0</v>
      </c>
      <c r="BG957" s="245">
        <f>IF(N957="zákl. prenesená",J957,0)</f>
        <v>0</v>
      </c>
      <c r="BH957" s="245">
        <f>IF(N957="zníž. prenesená",J957,0)</f>
        <v>0</v>
      </c>
      <c r="BI957" s="245">
        <f>IF(N957="nulová",J957,0)</f>
        <v>0</v>
      </c>
      <c r="BJ957" s="16" t="s">
        <v>88</v>
      </c>
      <c r="BK957" s="245">
        <f>ROUND(I957*H957,2)</f>
        <v>0</v>
      </c>
      <c r="BL957" s="16" t="s">
        <v>247</v>
      </c>
      <c r="BM957" s="244" t="s">
        <v>1419</v>
      </c>
    </row>
    <row r="958" s="14" customFormat="1">
      <c r="B958" s="269"/>
      <c r="C958" s="270"/>
      <c r="D958" s="248" t="s">
        <v>249</v>
      </c>
      <c r="E958" s="271" t="s">
        <v>1</v>
      </c>
      <c r="F958" s="272" t="s">
        <v>1412</v>
      </c>
      <c r="G958" s="270"/>
      <c r="H958" s="271" t="s">
        <v>1</v>
      </c>
      <c r="I958" s="273"/>
      <c r="J958" s="270"/>
      <c r="K958" s="270"/>
      <c r="L958" s="274"/>
      <c r="M958" s="275"/>
      <c r="N958" s="276"/>
      <c r="O958" s="276"/>
      <c r="P958" s="276"/>
      <c r="Q958" s="276"/>
      <c r="R958" s="276"/>
      <c r="S958" s="276"/>
      <c r="T958" s="277"/>
      <c r="AT958" s="278" t="s">
        <v>249</v>
      </c>
      <c r="AU958" s="278" t="s">
        <v>88</v>
      </c>
      <c r="AV958" s="14" t="s">
        <v>82</v>
      </c>
      <c r="AW958" s="14" t="s">
        <v>31</v>
      </c>
      <c r="AX958" s="14" t="s">
        <v>75</v>
      </c>
      <c r="AY958" s="278" t="s">
        <v>241</v>
      </c>
    </row>
    <row r="959" s="12" customFormat="1">
      <c r="B959" s="246"/>
      <c r="C959" s="247"/>
      <c r="D959" s="248" t="s">
        <v>249</v>
      </c>
      <c r="E959" s="249" t="s">
        <v>1</v>
      </c>
      <c r="F959" s="250" t="s">
        <v>1420</v>
      </c>
      <c r="G959" s="247"/>
      <c r="H959" s="251">
        <v>0.45800000000000002</v>
      </c>
      <c r="I959" s="252"/>
      <c r="J959" s="247"/>
      <c r="K959" s="247"/>
      <c r="L959" s="253"/>
      <c r="M959" s="254"/>
      <c r="N959" s="255"/>
      <c r="O959" s="255"/>
      <c r="P959" s="255"/>
      <c r="Q959" s="255"/>
      <c r="R959" s="255"/>
      <c r="S959" s="255"/>
      <c r="T959" s="256"/>
      <c r="AT959" s="257" t="s">
        <v>249</v>
      </c>
      <c r="AU959" s="257" t="s">
        <v>88</v>
      </c>
      <c r="AV959" s="12" t="s">
        <v>88</v>
      </c>
      <c r="AW959" s="12" t="s">
        <v>31</v>
      </c>
      <c r="AX959" s="12" t="s">
        <v>75</v>
      </c>
      <c r="AY959" s="257" t="s">
        <v>241</v>
      </c>
    </row>
    <row r="960" s="13" customFormat="1">
      <c r="B960" s="258"/>
      <c r="C960" s="259"/>
      <c r="D960" s="248" t="s">
        <v>249</v>
      </c>
      <c r="E960" s="260" t="s">
        <v>1</v>
      </c>
      <c r="F960" s="261" t="s">
        <v>251</v>
      </c>
      <c r="G960" s="259"/>
      <c r="H960" s="262">
        <v>0.45800000000000002</v>
      </c>
      <c r="I960" s="263"/>
      <c r="J960" s="259"/>
      <c r="K960" s="259"/>
      <c r="L960" s="264"/>
      <c r="M960" s="265"/>
      <c r="N960" s="266"/>
      <c r="O960" s="266"/>
      <c r="P960" s="266"/>
      <c r="Q960" s="266"/>
      <c r="R960" s="266"/>
      <c r="S960" s="266"/>
      <c r="T960" s="267"/>
      <c r="AT960" s="268" t="s">
        <v>249</v>
      </c>
      <c r="AU960" s="268" t="s">
        <v>88</v>
      </c>
      <c r="AV960" s="13" t="s">
        <v>247</v>
      </c>
      <c r="AW960" s="13" t="s">
        <v>31</v>
      </c>
      <c r="AX960" s="13" t="s">
        <v>82</v>
      </c>
      <c r="AY960" s="268" t="s">
        <v>241</v>
      </c>
    </row>
    <row r="961" s="1" customFormat="1" ht="24" customHeight="1">
      <c r="B961" s="37"/>
      <c r="C961" s="279" t="s">
        <v>1421</v>
      </c>
      <c r="D961" s="279" t="s">
        <v>365</v>
      </c>
      <c r="E961" s="280" t="s">
        <v>1422</v>
      </c>
      <c r="F961" s="281" t="s">
        <v>1423</v>
      </c>
      <c r="G961" s="282" t="s">
        <v>325</v>
      </c>
      <c r="H961" s="283">
        <v>0.60699999999999998</v>
      </c>
      <c r="I961" s="284"/>
      <c r="J961" s="285">
        <f>ROUND(I961*H961,2)</f>
        <v>0</v>
      </c>
      <c r="K961" s="281" t="s">
        <v>246</v>
      </c>
      <c r="L961" s="286"/>
      <c r="M961" s="287" t="s">
        <v>1</v>
      </c>
      <c r="N961" s="288" t="s">
        <v>41</v>
      </c>
      <c r="O961" s="85"/>
      <c r="P961" s="242">
        <f>O961*H961</f>
        <v>0</v>
      </c>
      <c r="Q961" s="242">
        <v>1</v>
      </c>
      <c r="R961" s="242">
        <f>Q961*H961</f>
        <v>0.60699999999999998</v>
      </c>
      <c r="S961" s="242">
        <v>0</v>
      </c>
      <c r="T961" s="243">
        <f>S961*H961</f>
        <v>0</v>
      </c>
      <c r="AR961" s="244" t="s">
        <v>286</v>
      </c>
      <c r="AT961" s="244" t="s">
        <v>365</v>
      </c>
      <c r="AU961" s="244" t="s">
        <v>88</v>
      </c>
      <c r="AY961" s="16" t="s">
        <v>241</v>
      </c>
      <c r="BE961" s="245">
        <f>IF(N961="základná",J961,0)</f>
        <v>0</v>
      </c>
      <c r="BF961" s="245">
        <f>IF(N961="znížená",J961,0)</f>
        <v>0</v>
      </c>
      <c r="BG961" s="245">
        <f>IF(N961="zákl. prenesená",J961,0)</f>
        <v>0</v>
      </c>
      <c r="BH961" s="245">
        <f>IF(N961="zníž. prenesená",J961,0)</f>
        <v>0</v>
      </c>
      <c r="BI961" s="245">
        <f>IF(N961="nulová",J961,0)</f>
        <v>0</v>
      </c>
      <c r="BJ961" s="16" t="s">
        <v>88</v>
      </c>
      <c r="BK961" s="245">
        <f>ROUND(I961*H961,2)</f>
        <v>0</v>
      </c>
      <c r="BL961" s="16" t="s">
        <v>247</v>
      </c>
      <c r="BM961" s="244" t="s">
        <v>1424</v>
      </c>
    </row>
    <row r="962" s="14" customFormat="1">
      <c r="B962" s="269"/>
      <c r="C962" s="270"/>
      <c r="D962" s="248" t="s">
        <v>249</v>
      </c>
      <c r="E962" s="271" t="s">
        <v>1</v>
      </c>
      <c r="F962" s="272" t="s">
        <v>1414</v>
      </c>
      <c r="G962" s="270"/>
      <c r="H962" s="271" t="s">
        <v>1</v>
      </c>
      <c r="I962" s="273"/>
      <c r="J962" s="270"/>
      <c r="K962" s="270"/>
      <c r="L962" s="274"/>
      <c r="M962" s="275"/>
      <c r="N962" s="276"/>
      <c r="O962" s="276"/>
      <c r="P962" s="276"/>
      <c r="Q962" s="276"/>
      <c r="R962" s="276"/>
      <c r="S962" s="276"/>
      <c r="T962" s="277"/>
      <c r="AT962" s="278" t="s">
        <v>249</v>
      </c>
      <c r="AU962" s="278" t="s">
        <v>88</v>
      </c>
      <c r="AV962" s="14" t="s">
        <v>82</v>
      </c>
      <c r="AW962" s="14" t="s">
        <v>31</v>
      </c>
      <c r="AX962" s="14" t="s">
        <v>75</v>
      </c>
      <c r="AY962" s="278" t="s">
        <v>241</v>
      </c>
    </row>
    <row r="963" s="12" customFormat="1">
      <c r="B963" s="246"/>
      <c r="C963" s="247"/>
      <c r="D963" s="248" t="s">
        <v>249</v>
      </c>
      <c r="E963" s="249" t="s">
        <v>1</v>
      </c>
      <c r="F963" s="250" t="s">
        <v>1425</v>
      </c>
      <c r="G963" s="247"/>
      <c r="H963" s="251">
        <v>0.60699999999999998</v>
      </c>
      <c r="I963" s="252"/>
      <c r="J963" s="247"/>
      <c r="K963" s="247"/>
      <c r="L963" s="253"/>
      <c r="M963" s="254"/>
      <c r="N963" s="255"/>
      <c r="O963" s="255"/>
      <c r="P963" s="255"/>
      <c r="Q963" s="255"/>
      <c r="R963" s="255"/>
      <c r="S963" s="255"/>
      <c r="T963" s="256"/>
      <c r="AT963" s="257" t="s">
        <v>249</v>
      </c>
      <c r="AU963" s="257" t="s">
        <v>88</v>
      </c>
      <c r="AV963" s="12" t="s">
        <v>88</v>
      </c>
      <c r="AW963" s="12" t="s">
        <v>31</v>
      </c>
      <c r="AX963" s="12" t="s">
        <v>75</v>
      </c>
      <c r="AY963" s="257" t="s">
        <v>241</v>
      </c>
    </row>
    <row r="964" s="13" customFormat="1">
      <c r="B964" s="258"/>
      <c r="C964" s="259"/>
      <c r="D964" s="248" t="s">
        <v>249</v>
      </c>
      <c r="E964" s="260" t="s">
        <v>1</v>
      </c>
      <c r="F964" s="261" t="s">
        <v>251</v>
      </c>
      <c r="G964" s="259"/>
      <c r="H964" s="262">
        <v>0.60699999999999998</v>
      </c>
      <c r="I964" s="263"/>
      <c r="J964" s="259"/>
      <c r="K964" s="259"/>
      <c r="L964" s="264"/>
      <c r="M964" s="265"/>
      <c r="N964" s="266"/>
      <c r="O964" s="266"/>
      <c r="P964" s="266"/>
      <c r="Q964" s="266"/>
      <c r="R964" s="266"/>
      <c r="S964" s="266"/>
      <c r="T964" s="267"/>
      <c r="AT964" s="268" t="s">
        <v>249</v>
      </c>
      <c r="AU964" s="268" t="s">
        <v>88</v>
      </c>
      <c r="AV964" s="13" t="s">
        <v>247</v>
      </c>
      <c r="AW964" s="13" t="s">
        <v>31</v>
      </c>
      <c r="AX964" s="13" t="s">
        <v>82</v>
      </c>
      <c r="AY964" s="268" t="s">
        <v>241</v>
      </c>
    </row>
    <row r="965" s="1" customFormat="1" ht="24" customHeight="1">
      <c r="B965" s="37"/>
      <c r="C965" s="233" t="s">
        <v>1426</v>
      </c>
      <c r="D965" s="233" t="s">
        <v>243</v>
      </c>
      <c r="E965" s="234" t="s">
        <v>1427</v>
      </c>
      <c r="F965" s="235" t="s">
        <v>1428</v>
      </c>
      <c r="G965" s="236" t="s">
        <v>325</v>
      </c>
      <c r="H965" s="237">
        <v>2.8900000000000001</v>
      </c>
      <c r="I965" s="238"/>
      <c r="J965" s="239">
        <f>ROUND(I965*H965,2)</f>
        <v>0</v>
      </c>
      <c r="K965" s="235" t="s">
        <v>246</v>
      </c>
      <c r="L965" s="42"/>
      <c r="M965" s="240" t="s">
        <v>1</v>
      </c>
      <c r="N965" s="241" t="s">
        <v>41</v>
      </c>
      <c r="O965" s="85"/>
      <c r="P965" s="242">
        <f>O965*H965</f>
        <v>0</v>
      </c>
      <c r="Q965" s="242">
        <v>0</v>
      </c>
      <c r="R965" s="242">
        <f>Q965*H965</f>
        <v>0</v>
      </c>
      <c r="S965" s="242">
        <v>0</v>
      </c>
      <c r="T965" s="243">
        <f>S965*H965</f>
        <v>0</v>
      </c>
      <c r="AR965" s="244" t="s">
        <v>328</v>
      </c>
      <c r="AT965" s="244" t="s">
        <v>243</v>
      </c>
      <c r="AU965" s="244" t="s">
        <v>88</v>
      </c>
      <c r="AY965" s="16" t="s">
        <v>241</v>
      </c>
      <c r="BE965" s="245">
        <f>IF(N965="základná",J965,0)</f>
        <v>0</v>
      </c>
      <c r="BF965" s="245">
        <f>IF(N965="znížená",J965,0)</f>
        <v>0</v>
      </c>
      <c r="BG965" s="245">
        <f>IF(N965="zákl. prenesená",J965,0)</f>
        <v>0</v>
      </c>
      <c r="BH965" s="245">
        <f>IF(N965="zníž. prenesená",J965,0)</f>
        <v>0</v>
      </c>
      <c r="BI965" s="245">
        <f>IF(N965="nulová",J965,0)</f>
        <v>0</v>
      </c>
      <c r="BJ965" s="16" t="s">
        <v>88</v>
      </c>
      <c r="BK965" s="245">
        <f>ROUND(I965*H965,2)</f>
        <v>0</v>
      </c>
      <c r="BL965" s="16" t="s">
        <v>328</v>
      </c>
      <c r="BM965" s="244" t="s">
        <v>1429</v>
      </c>
    </row>
    <row r="966" s="11" customFormat="1" ht="22.8" customHeight="1">
      <c r="B966" s="217"/>
      <c r="C966" s="218"/>
      <c r="D966" s="219" t="s">
        <v>74</v>
      </c>
      <c r="E966" s="231" t="s">
        <v>1430</v>
      </c>
      <c r="F966" s="231" t="s">
        <v>1431</v>
      </c>
      <c r="G966" s="218"/>
      <c r="H966" s="218"/>
      <c r="I966" s="221"/>
      <c r="J966" s="232">
        <f>BK966</f>
        <v>0</v>
      </c>
      <c r="K966" s="218"/>
      <c r="L966" s="223"/>
      <c r="M966" s="224"/>
      <c r="N966" s="225"/>
      <c r="O966" s="225"/>
      <c r="P966" s="226">
        <f>SUM(P967:P972)</f>
        <v>0</v>
      </c>
      <c r="Q966" s="225"/>
      <c r="R966" s="226">
        <f>SUM(R967:R972)</f>
        <v>0</v>
      </c>
      <c r="S966" s="225"/>
      <c r="T966" s="227">
        <f>SUM(T967:T972)</f>
        <v>0</v>
      </c>
      <c r="AR966" s="228" t="s">
        <v>88</v>
      </c>
      <c r="AT966" s="229" t="s">
        <v>74</v>
      </c>
      <c r="AU966" s="229" t="s">
        <v>82</v>
      </c>
      <c r="AY966" s="228" t="s">
        <v>241</v>
      </c>
      <c r="BK966" s="230">
        <f>SUM(BK967:BK972)</f>
        <v>0</v>
      </c>
    </row>
    <row r="967" s="1" customFormat="1" ht="24" customHeight="1">
      <c r="B967" s="37"/>
      <c r="C967" s="233" t="s">
        <v>1432</v>
      </c>
      <c r="D967" s="233" t="s">
        <v>243</v>
      </c>
      <c r="E967" s="234" t="s">
        <v>1433</v>
      </c>
      <c r="F967" s="235" t="s">
        <v>1434</v>
      </c>
      <c r="G967" s="236" t="s">
        <v>485</v>
      </c>
      <c r="H967" s="237">
        <v>1</v>
      </c>
      <c r="I967" s="238"/>
      <c r="J967" s="239">
        <f>ROUND(I967*H967,2)</f>
        <v>0</v>
      </c>
      <c r="K967" s="235" t="s">
        <v>246</v>
      </c>
      <c r="L967" s="42"/>
      <c r="M967" s="240" t="s">
        <v>1</v>
      </c>
      <c r="N967" s="241" t="s">
        <v>41</v>
      </c>
      <c r="O967" s="85"/>
      <c r="P967" s="242">
        <f>O967*H967</f>
        <v>0</v>
      </c>
      <c r="Q967" s="242">
        <v>0</v>
      </c>
      <c r="R967" s="242">
        <f>Q967*H967</f>
        <v>0</v>
      </c>
      <c r="S967" s="242">
        <v>0</v>
      </c>
      <c r="T967" s="243">
        <f>S967*H967</f>
        <v>0</v>
      </c>
      <c r="AR967" s="244" t="s">
        <v>328</v>
      </c>
      <c r="AT967" s="244" t="s">
        <v>243</v>
      </c>
      <c r="AU967" s="244" t="s">
        <v>88</v>
      </c>
      <c r="AY967" s="16" t="s">
        <v>241</v>
      </c>
      <c r="BE967" s="245">
        <f>IF(N967="základná",J967,0)</f>
        <v>0</v>
      </c>
      <c r="BF967" s="245">
        <f>IF(N967="znížená",J967,0)</f>
        <v>0</v>
      </c>
      <c r="BG967" s="245">
        <f>IF(N967="zákl. prenesená",J967,0)</f>
        <v>0</v>
      </c>
      <c r="BH967" s="245">
        <f>IF(N967="zníž. prenesená",J967,0)</f>
        <v>0</v>
      </c>
      <c r="BI967" s="245">
        <f>IF(N967="nulová",J967,0)</f>
        <v>0</v>
      </c>
      <c r="BJ967" s="16" t="s">
        <v>88</v>
      </c>
      <c r="BK967" s="245">
        <f>ROUND(I967*H967,2)</f>
        <v>0</v>
      </c>
      <c r="BL967" s="16" t="s">
        <v>328</v>
      </c>
      <c r="BM967" s="244" t="s">
        <v>1435</v>
      </c>
    </row>
    <row r="968" s="12" customFormat="1">
      <c r="B968" s="246"/>
      <c r="C968" s="247"/>
      <c r="D968" s="248" t="s">
        <v>249</v>
      </c>
      <c r="E968" s="249" t="s">
        <v>1</v>
      </c>
      <c r="F968" s="250" t="s">
        <v>1436</v>
      </c>
      <c r="G968" s="247"/>
      <c r="H968" s="251">
        <v>1</v>
      </c>
      <c r="I968" s="252"/>
      <c r="J968" s="247"/>
      <c r="K968" s="247"/>
      <c r="L968" s="253"/>
      <c r="M968" s="254"/>
      <c r="N968" s="255"/>
      <c r="O968" s="255"/>
      <c r="P968" s="255"/>
      <c r="Q968" s="255"/>
      <c r="R968" s="255"/>
      <c r="S968" s="255"/>
      <c r="T968" s="256"/>
      <c r="AT968" s="257" t="s">
        <v>249</v>
      </c>
      <c r="AU968" s="257" t="s">
        <v>88</v>
      </c>
      <c r="AV968" s="12" t="s">
        <v>88</v>
      </c>
      <c r="AW968" s="12" t="s">
        <v>31</v>
      </c>
      <c r="AX968" s="12" t="s">
        <v>75</v>
      </c>
      <c r="AY968" s="257" t="s">
        <v>241</v>
      </c>
    </row>
    <row r="969" s="13" customFormat="1">
      <c r="B969" s="258"/>
      <c r="C969" s="259"/>
      <c r="D969" s="248" t="s">
        <v>249</v>
      </c>
      <c r="E969" s="260" t="s">
        <v>1</v>
      </c>
      <c r="F969" s="261" t="s">
        <v>251</v>
      </c>
      <c r="G969" s="259"/>
      <c r="H969" s="262">
        <v>1</v>
      </c>
      <c r="I969" s="263"/>
      <c r="J969" s="259"/>
      <c r="K969" s="259"/>
      <c r="L969" s="264"/>
      <c r="M969" s="265"/>
      <c r="N969" s="266"/>
      <c r="O969" s="266"/>
      <c r="P969" s="266"/>
      <c r="Q969" s="266"/>
      <c r="R969" s="266"/>
      <c r="S969" s="266"/>
      <c r="T969" s="267"/>
      <c r="AT969" s="268" t="s">
        <v>249</v>
      </c>
      <c r="AU969" s="268" t="s">
        <v>88</v>
      </c>
      <c r="AV969" s="13" t="s">
        <v>247</v>
      </c>
      <c r="AW969" s="13" t="s">
        <v>31</v>
      </c>
      <c r="AX969" s="13" t="s">
        <v>82</v>
      </c>
      <c r="AY969" s="268" t="s">
        <v>241</v>
      </c>
    </row>
    <row r="970" s="1" customFormat="1" ht="24" customHeight="1">
      <c r="B970" s="37"/>
      <c r="C970" s="233" t="s">
        <v>1437</v>
      </c>
      <c r="D970" s="233" t="s">
        <v>243</v>
      </c>
      <c r="E970" s="234" t="s">
        <v>1438</v>
      </c>
      <c r="F970" s="235" t="s">
        <v>1439</v>
      </c>
      <c r="G970" s="236" t="s">
        <v>485</v>
      </c>
      <c r="H970" s="237">
        <v>1</v>
      </c>
      <c r="I970" s="238"/>
      <c r="J970" s="239">
        <f>ROUND(I970*H970,2)</f>
        <v>0</v>
      </c>
      <c r="K970" s="235" t="s">
        <v>246</v>
      </c>
      <c r="L970" s="42"/>
      <c r="M970" s="240" t="s">
        <v>1</v>
      </c>
      <c r="N970" s="241" t="s">
        <v>41</v>
      </c>
      <c r="O970" s="85"/>
      <c r="P970" s="242">
        <f>O970*H970</f>
        <v>0</v>
      </c>
      <c r="Q970" s="242">
        <v>0</v>
      </c>
      <c r="R970" s="242">
        <f>Q970*H970</f>
        <v>0</v>
      </c>
      <c r="S970" s="242">
        <v>0</v>
      </c>
      <c r="T970" s="243">
        <f>S970*H970</f>
        <v>0</v>
      </c>
      <c r="AR970" s="244" t="s">
        <v>328</v>
      </c>
      <c r="AT970" s="244" t="s">
        <v>243</v>
      </c>
      <c r="AU970" s="244" t="s">
        <v>88</v>
      </c>
      <c r="AY970" s="16" t="s">
        <v>241</v>
      </c>
      <c r="BE970" s="245">
        <f>IF(N970="základná",J970,0)</f>
        <v>0</v>
      </c>
      <c r="BF970" s="245">
        <f>IF(N970="znížená",J970,0)</f>
        <v>0</v>
      </c>
      <c r="BG970" s="245">
        <f>IF(N970="zákl. prenesená",J970,0)</f>
        <v>0</v>
      </c>
      <c r="BH970" s="245">
        <f>IF(N970="zníž. prenesená",J970,0)</f>
        <v>0</v>
      </c>
      <c r="BI970" s="245">
        <f>IF(N970="nulová",J970,0)</f>
        <v>0</v>
      </c>
      <c r="BJ970" s="16" t="s">
        <v>88</v>
      </c>
      <c r="BK970" s="245">
        <f>ROUND(I970*H970,2)</f>
        <v>0</v>
      </c>
      <c r="BL970" s="16" t="s">
        <v>328</v>
      </c>
      <c r="BM970" s="244" t="s">
        <v>1440</v>
      </c>
    </row>
    <row r="971" s="12" customFormat="1">
      <c r="B971" s="246"/>
      <c r="C971" s="247"/>
      <c r="D971" s="248" t="s">
        <v>249</v>
      </c>
      <c r="E971" s="249" t="s">
        <v>1</v>
      </c>
      <c r="F971" s="250" t="s">
        <v>1436</v>
      </c>
      <c r="G971" s="247"/>
      <c r="H971" s="251">
        <v>1</v>
      </c>
      <c r="I971" s="252"/>
      <c r="J971" s="247"/>
      <c r="K971" s="247"/>
      <c r="L971" s="253"/>
      <c r="M971" s="254"/>
      <c r="N971" s="255"/>
      <c r="O971" s="255"/>
      <c r="P971" s="255"/>
      <c r="Q971" s="255"/>
      <c r="R971" s="255"/>
      <c r="S971" s="255"/>
      <c r="T971" s="256"/>
      <c r="AT971" s="257" t="s">
        <v>249</v>
      </c>
      <c r="AU971" s="257" t="s">
        <v>88</v>
      </c>
      <c r="AV971" s="12" t="s">
        <v>88</v>
      </c>
      <c r="AW971" s="12" t="s">
        <v>31</v>
      </c>
      <c r="AX971" s="12" t="s">
        <v>75</v>
      </c>
      <c r="AY971" s="257" t="s">
        <v>241</v>
      </c>
    </row>
    <row r="972" s="13" customFormat="1">
      <c r="B972" s="258"/>
      <c r="C972" s="259"/>
      <c r="D972" s="248" t="s">
        <v>249</v>
      </c>
      <c r="E972" s="260" t="s">
        <v>1</v>
      </c>
      <c r="F972" s="261" t="s">
        <v>251</v>
      </c>
      <c r="G972" s="259"/>
      <c r="H972" s="262">
        <v>1</v>
      </c>
      <c r="I972" s="263"/>
      <c r="J972" s="259"/>
      <c r="K972" s="259"/>
      <c r="L972" s="264"/>
      <c r="M972" s="265"/>
      <c r="N972" s="266"/>
      <c r="O972" s="266"/>
      <c r="P972" s="266"/>
      <c r="Q972" s="266"/>
      <c r="R972" s="266"/>
      <c r="S972" s="266"/>
      <c r="T972" s="267"/>
      <c r="AT972" s="268" t="s">
        <v>249</v>
      </c>
      <c r="AU972" s="268" t="s">
        <v>88</v>
      </c>
      <c r="AV972" s="13" t="s">
        <v>247</v>
      </c>
      <c r="AW972" s="13" t="s">
        <v>31</v>
      </c>
      <c r="AX972" s="13" t="s">
        <v>82</v>
      </c>
      <c r="AY972" s="268" t="s">
        <v>241</v>
      </c>
    </row>
    <row r="973" s="11" customFormat="1" ht="22.8" customHeight="1">
      <c r="B973" s="217"/>
      <c r="C973" s="218"/>
      <c r="D973" s="219" t="s">
        <v>74</v>
      </c>
      <c r="E973" s="231" t="s">
        <v>1441</v>
      </c>
      <c r="F973" s="231" t="s">
        <v>1442</v>
      </c>
      <c r="G973" s="218"/>
      <c r="H973" s="218"/>
      <c r="I973" s="221"/>
      <c r="J973" s="232">
        <f>BK973</f>
        <v>0</v>
      </c>
      <c r="K973" s="218"/>
      <c r="L973" s="223"/>
      <c r="M973" s="224"/>
      <c r="N973" s="225"/>
      <c r="O973" s="225"/>
      <c r="P973" s="226">
        <f>SUM(P974:P995)</f>
        <v>0</v>
      </c>
      <c r="Q973" s="225"/>
      <c r="R973" s="226">
        <f>SUM(R974:R995)</f>
        <v>22.929815479999998</v>
      </c>
      <c r="S973" s="225"/>
      <c r="T973" s="227">
        <f>SUM(T974:T995)</f>
        <v>0</v>
      </c>
      <c r="AR973" s="228" t="s">
        <v>88</v>
      </c>
      <c r="AT973" s="229" t="s">
        <v>74</v>
      </c>
      <c r="AU973" s="229" t="s">
        <v>82</v>
      </c>
      <c r="AY973" s="228" t="s">
        <v>241</v>
      </c>
      <c r="BK973" s="230">
        <f>SUM(BK974:BK995)</f>
        <v>0</v>
      </c>
    </row>
    <row r="974" s="1" customFormat="1" ht="16.5" customHeight="1">
      <c r="B974" s="37"/>
      <c r="C974" s="233" t="s">
        <v>1443</v>
      </c>
      <c r="D974" s="233" t="s">
        <v>243</v>
      </c>
      <c r="E974" s="234" t="s">
        <v>1444</v>
      </c>
      <c r="F974" s="235" t="s">
        <v>1445</v>
      </c>
      <c r="G974" s="236" t="s">
        <v>134</v>
      </c>
      <c r="H974" s="237">
        <v>146.37200000000001</v>
      </c>
      <c r="I974" s="238"/>
      <c r="J974" s="239">
        <f>ROUND(I974*H974,2)</f>
        <v>0</v>
      </c>
      <c r="K974" s="235" t="s">
        <v>246</v>
      </c>
      <c r="L974" s="42"/>
      <c r="M974" s="240" t="s">
        <v>1</v>
      </c>
      <c r="N974" s="241" t="s">
        <v>41</v>
      </c>
      <c r="O974" s="85"/>
      <c r="P974" s="242">
        <f>O974*H974</f>
        <v>0</v>
      </c>
      <c r="Q974" s="242">
        <v>0.0066499999999999997</v>
      </c>
      <c r="R974" s="242">
        <f>Q974*H974</f>
        <v>0.97337380000000007</v>
      </c>
      <c r="S974" s="242">
        <v>0</v>
      </c>
      <c r="T974" s="243">
        <f>S974*H974</f>
        <v>0</v>
      </c>
      <c r="AR974" s="244" t="s">
        <v>328</v>
      </c>
      <c r="AT974" s="244" t="s">
        <v>243</v>
      </c>
      <c r="AU974" s="244" t="s">
        <v>88</v>
      </c>
      <c r="AY974" s="16" t="s">
        <v>241</v>
      </c>
      <c r="BE974" s="245">
        <f>IF(N974="základná",J974,0)</f>
        <v>0</v>
      </c>
      <c r="BF974" s="245">
        <f>IF(N974="znížená",J974,0)</f>
        <v>0</v>
      </c>
      <c r="BG974" s="245">
        <f>IF(N974="zákl. prenesená",J974,0)</f>
        <v>0</v>
      </c>
      <c r="BH974" s="245">
        <f>IF(N974="zníž. prenesená",J974,0)</f>
        <v>0</v>
      </c>
      <c r="BI974" s="245">
        <f>IF(N974="nulová",J974,0)</f>
        <v>0</v>
      </c>
      <c r="BJ974" s="16" t="s">
        <v>88</v>
      </c>
      <c r="BK974" s="245">
        <f>ROUND(I974*H974,2)</f>
        <v>0</v>
      </c>
      <c r="BL974" s="16" t="s">
        <v>328</v>
      </c>
      <c r="BM974" s="244" t="s">
        <v>1446</v>
      </c>
    </row>
    <row r="975" s="14" customFormat="1">
      <c r="B975" s="269"/>
      <c r="C975" s="270"/>
      <c r="D975" s="248" t="s">
        <v>249</v>
      </c>
      <c r="E975" s="271" t="s">
        <v>1</v>
      </c>
      <c r="F975" s="272" t="s">
        <v>1447</v>
      </c>
      <c r="G975" s="270"/>
      <c r="H975" s="271" t="s">
        <v>1</v>
      </c>
      <c r="I975" s="273"/>
      <c r="J975" s="270"/>
      <c r="K975" s="270"/>
      <c r="L975" s="274"/>
      <c r="M975" s="275"/>
      <c r="N975" s="276"/>
      <c r="O975" s="276"/>
      <c r="P975" s="276"/>
      <c r="Q975" s="276"/>
      <c r="R975" s="276"/>
      <c r="S975" s="276"/>
      <c r="T975" s="277"/>
      <c r="AT975" s="278" t="s">
        <v>249</v>
      </c>
      <c r="AU975" s="278" t="s">
        <v>88</v>
      </c>
      <c r="AV975" s="14" t="s">
        <v>82</v>
      </c>
      <c r="AW975" s="14" t="s">
        <v>31</v>
      </c>
      <c r="AX975" s="14" t="s">
        <v>75</v>
      </c>
      <c r="AY975" s="278" t="s">
        <v>241</v>
      </c>
    </row>
    <row r="976" s="12" customFormat="1">
      <c r="B976" s="246"/>
      <c r="C976" s="247"/>
      <c r="D976" s="248" t="s">
        <v>249</v>
      </c>
      <c r="E976" s="249" t="s">
        <v>1</v>
      </c>
      <c r="F976" s="250" t="s">
        <v>1448</v>
      </c>
      <c r="G976" s="247"/>
      <c r="H976" s="251">
        <v>27.940000000000001</v>
      </c>
      <c r="I976" s="252"/>
      <c r="J976" s="247"/>
      <c r="K976" s="247"/>
      <c r="L976" s="253"/>
      <c r="M976" s="254"/>
      <c r="N976" s="255"/>
      <c r="O976" s="255"/>
      <c r="P976" s="255"/>
      <c r="Q976" s="255"/>
      <c r="R976" s="255"/>
      <c r="S976" s="255"/>
      <c r="T976" s="256"/>
      <c r="AT976" s="257" t="s">
        <v>249</v>
      </c>
      <c r="AU976" s="257" t="s">
        <v>88</v>
      </c>
      <c r="AV976" s="12" t="s">
        <v>88</v>
      </c>
      <c r="AW976" s="12" t="s">
        <v>31</v>
      </c>
      <c r="AX976" s="12" t="s">
        <v>75</v>
      </c>
      <c r="AY976" s="257" t="s">
        <v>241</v>
      </c>
    </row>
    <row r="977" s="12" customFormat="1">
      <c r="B977" s="246"/>
      <c r="C977" s="247"/>
      <c r="D977" s="248" t="s">
        <v>249</v>
      </c>
      <c r="E977" s="249" t="s">
        <v>1</v>
      </c>
      <c r="F977" s="250" t="s">
        <v>1449</v>
      </c>
      <c r="G977" s="247"/>
      <c r="H977" s="251">
        <v>7.04</v>
      </c>
      <c r="I977" s="252"/>
      <c r="J977" s="247"/>
      <c r="K977" s="247"/>
      <c r="L977" s="253"/>
      <c r="M977" s="254"/>
      <c r="N977" s="255"/>
      <c r="O977" s="255"/>
      <c r="P977" s="255"/>
      <c r="Q977" s="255"/>
      <c r="R977" s="255"/>
      <c r="S977" s="255"/>
      <c r="T977" s="256"/>
      <c r="AT977" s="257" t="s">
        <v>249</v>
      </c>
      <c r="AU977" s="257" t="s">
        <v>88</v>
      </c>
      <c r="AV977" s="12" t="s">
        <v>88</v>
      </c>
      <c r="AW977" s="12" t="s">
        <v>31</v>
      </c>
      <c r="AX977" s="12" t="s">
        <v>75</v>
      </c>
      <c r="AY977" s="257" t="s">
        <v>241</v>
      </c>
    </row>
    <row r="978" s="12" customFormat="1">
      <c r="B978" s="246"/>
      <c r="C978" s="247"/>
      <c r="D978" s="248" t="s">
        <v>249</v>
      </c>
      <c r="E978" s="249" t="s">
        <v>1</v>
      </c>
      <c r="F978" s="250" t="s">
        <v>1450</v>
      </c>
      <c r="G978" s="247"/>
      <c r="H978" s="251">
        <v>18.449999999999999</v>
      </c>
      <c r="I978" s="252"/>
      <c r="J978" s="247"/>
      <c r="K978" s="247"/>
      <c r="L978" s="253"/>
      <c r="M978" s="254"/>
      <c r="N978" s="255"/>
      <c r="O978" s="255"/>
      <c r="P978" s="255"/>
      <c r="Q978" s="255"/>
      <c r="R978" s="255"/>
      <c r="S978" s="255"/>
      <c r="T978" s="256"/>
      <c r="AT978" s="257" t="s">
        <v>249</v>
      </c>
      <c r="AU978" s="257" t="s">
        <v>88</v>
      </c>
      <c r="AV978" s="12" t="s">
        <v>88</v>
      </c>
      <c r="AW978" s="12" t="s">
        <v>31</v>
      </c>
      <c r="AX978" s="12" t="s">
        <v>75</v>
      </c>
      <c r="AY978" s="257" t="s">
        <v>241</v>
      </c>
    </row>
    <row r="979" s="12" customFormat="1">
      <c r="B979" s="246"/>
      <c r="C979" s="247"/>
      <c r="D979" s="248" t="s">
        <v>249</v>
      </c>
      <c r="E979" s="249" t="s">
        <v>1</v>
      </c>
      <c r="F979" s="250" t="s">
        <v>1451</v>
      </c>
      <c r="G979" s="247"/>
      <c r="H979" s="251">
        <v>74.152000000000001</v>
      </c>
      <c r="I979" s="252"/>
      <c r="J979" s="247"/>
      <c r="K979" s="247"/>
      <c r="L979" s="253"/>
      <c r="M979" s="254"/>
      <c r="N979" s="255"/>
      <c r="O979" s="255"/>
      <c r="P979" s="255"/>
      <c r="Q979" s="255"/>
      <c r="R979" s="255"/>
      <c r="S979" s="255"/>
      <c r="T979" s="256"/>
      <c r="AT979" s="257" t="s">
        <v>249</v>
      </c>
      <c r="AU979" s="257" t="s">
        <v>88</v>
      </c>
      <c r="AV979" s="12" t="s">
        <v>88</v>
      </c>
      <c r="AW979" s="12" t="s">
        <v>31</v>
      </c>
      <c r="AX979" s="12" t="s">
        <v>75</v>
      </c>
      <c r="AY979" s="257" t="s">
        <v>241</v>
      </c>
    </row>
    <row r="980" s="12" customFormat="1">
      <c r="B980" s="246"/>
      <c r="C980" s="247"/>
      <c r="D980" s="248" t="s">
        <v>249</v>
      </c>
      <c r="E980" s="249" t="s">
        <v>1</v>
      </c>
      <c r="F980" s="250" t="s">
        <v>1452</v>
      </c>
      <c r="G980" s="247"/>
      <c r="H980" s="251">
        <v>18.789999999999999</v>
      </c>
      <c r="I980" s="252"/>
      <c r="J980" s="247"/>
      <c r="K980" s="247"/>
      <c r="L980" s="253"/>
      <c r="M980" s="254"/>
      <c r="N980" s="255"/>
      <c r="O980" s="255"/>
      <c r="P980" s="255"/>
      <c r="Q980" s="255"/>
      <c r="R980" s="255"/>
      <c r="S980" s="255"/>
      <c r="T980" s="256"/>
      <c r="AT980" s="257" t="s">
        <v>249</v>
      </c>
      <c r="AU980" s="257" t="s">
        <v>88</v>
      </c>
      <c r="AV980" s="12" t="s">
        <v>88</v>
      </c>
      <c r="AW980" s="12" t="s">
        <v>31</v>
      </c>
      <c r="AX980" s="12" t="s">
        <v>75</v>
      </c>
      <c r="AY980" s="257" t="s">
        <v>241</v>
      </c>
    </row>
    <row r="981" s="13" customFormat="1">
      <c r="B981" s="258"/>
      <c r="C981" s="259"/>
      <c r="D981" s="248" t="s">
        <v>249</v>
      </c>
      <c r="E981" s="260" t="s">
        <v>1</v>
      </c>
      <c r="F981" s="261" t="s">
        <v>251</v>
      </c>
      <c r="G981" s="259"/>
      <c r="H981" s="262">
        <v>146.37200000000001</v>
      </c>
      <c r="I981" s="263"/>
      <c r="J981" s="259"/>
      <c r="K981" s="259"/>
      <c r="L981" s="264"/>
      <c r="M981" s="265"/>
      <c r="N981" s="266"/>
      <c r="O981" s="266"/>
      <c r="P981" s="266"/>
      <c r="Q981" s="266"/>
      <c r="R981" s="266"/>
      <c r="S981" s="266"/>
      <c r="T981" s="267"/>
      <c r="AT981" s="268" t="s">
        <v>249</v>
      </c>
      <c r="AU981" s="268" t="s">
        <v>88</v>
      </c>
      <c r="AV981" s="13" t="s">
        <v>247</v>
      </c>
      <c r="AW981" s="13" t="s">
        <v>31</v>
      </c>
      <c r="AX981" s="13" t="s">
        <v>82</v>
      </c>
      <c r="AY981" s="268" t="s">
        <v>241</v>
      </c>
    </row>
    <row r="982" s="1" customFormat="1" ht="16.5" customHeight="1">
      <c r="B982" s="37"/>
      <c r="C982" s="279" t="s">
        <v>1453</v>
      </c>
      <c r="D982" s="279" t="s">
        <v>365</v>
      </c>
      <c r="E982" s="280" t="s">
        <v>1454</v>
      </c>
      <c r="F982" s="281" t="s">
        <v>1455</v>
      </c>
      <c r="G982" s="282" t="s">
        <v>139</v>
      </c>
      <c r="H982" s="283">
        <v>22.395</v>
      </c>
      <c r="I982" s="284"/>
      <c r="J982" s="285">
        <f>ROUND(I982*H982,2)</f>
        <v>0</v>
      </c>
      <c r="K982" s="281" t="s">
        <v>1</v>
      </c>
      <c r="L982" s="286"/>
      <c r="M982" s="287" t="s">
        <v>1</v>
      </c>
      <c r="N982" s="288" t="s">
        <v>41</v>
      </c>
      <c r="O982" s="85"/>
      <c r="P982" s="242">
        <f>O982*H982</f>
        <v>0</v>
      </c>
      <c r="Q982" s="242">
        <v>0.021000000000000001</v>
      </c>
      <c r="R982" s="242">
        <f>Q982*H982</f>
        <v>0.47029500000000002</v>
      </c>
      <c r="S982" s="242">
        <v>0</v>
      </c>
      <c r="T982" s="243">
        <f>S982*H982</f>
        <v>0</v>
      </c>
      <c r="AR982" s="244" t="s">
        <v>421</v>
      </c>
      <c r="AT982" s="244" t="s">
        <v>365</v>
      </c>
      <c r="AU982" s="244" t="s">
        <v>88</v>
      </c>
      <c r="AY982" s="16" t="s">
        <v>241</v>
      </c>
      <c r="BE982" s="245">
        <f>IF(N982="základná",J982,0)</f>
        <v>0</v>
      </c>
      <c r="BF982" s="245">
        <f>IF(N982="znížená",J982,0)</f>
        <v>0</v>
      </c>
      <c r="BG982" s="245">
        <f>IF(N982="zákl. prenesená",J982,0)</f>
        <v>0</v>
      </c>
      <c r="BH982" s="245">
        <f>IF(N982="zníž. prenesená",J982,0)</f>
        <v>0</v>
      </c>
      <c r="BI982" s="245">
        <f>IF(N982="nulová",J982,0)</f>
        <v>0</v>
      </c>
      <c r="BJ982" s="16" t="s">
        <v>88</v>
      </c>
      <c r="BK982" s="245">
        <f>ROUND(I982*H982,2)</f>
        <v>0</v>
      </c>
      <c r="BL982" s="16" t="s">
        <v>328</v>
      </c>
      <c r="BM982" s="244" t="s">
        <v>1456</v>
      </c>
    </row>
    <row r="983" s="12" customFormat="1">
      <c r="B983" s="246"/>
      <c r="C983" s="247"/>
      <c r="D983" s="248" t="s">
        <v>249</v>
      </c>
      <c r="E983" s="247"/>
      <c r="F983" s="250" t="s">
        <v>1457</v>
      </c>
      <c r="G983" s="247"/>
      <c r="H983" s="251">
        <v>22.395</v>
      </c>
      <c r="I983" s="252"/>
      <c r="J983" s="247"/>
      <c r="K983" s="247"/>
      <c r="L983" s="253"/>
      <c r="M983" s="254"/>
      <c r="N983" s="255"/>
      <c r="O983" s="255"/>
      <c r="P983" s="255"/>
      <c r="Q983" s="255"/>
      <c r="R983" s="255"/>
      <c r="S983" s="255"/>
      <c r="T983" s="256"/>
      <c r="AT983" s="257" t="s">
        <v>249</v>
      </c>
      <c r="AU983" s="257" t="s">
        <v>88</v>
      </c>
      <c r="AV983" s="12" t="s">
        <v>88</v>
      </c>
      <c r="AW983" s="12" t="s">
        <v>4</v>
      </c>
      <c r="AX983" s="12" t="s">
        <v>82</v>
      </c>
      <c r="AY983" s="257" t="s">
        <v>241</v>
      </c>
    </row>
    <row r="984" s="1" customFormat="1" ht="16.5" customHeight="1">
      <c r="B984" s="37"/>
      <c r="C984" s="233" t="s">
        <v>1458</v>
      </c>
      <c r="D984" s="233" t="s">
        <v>243</v>
      </c>
      <c r="E984" s="234" t="s">
        <v>1459</v>
      </c>
      <c r="F984" s="235" t="s">
        <v>1460</v>
      </c>
      <c r="G984" s="236" t="s">
        <v>139</v>
      </c>
      <c r="H984" s="237">
        <v>7.7400000000000002</v>
      </c>
      <c r="I984" s="238"/>
      <c r="J984" s="239">
        <f>ROUND(I984*H984,2)</f>
        <v>0</v>
      </c>
      <c r="K984" s="235" t="s">
        <v>246</v>
      </c>
      <c r="L984" s="42"/>
      <c r="M984" s="240" t="s">
        <v>1</v>
      </c>
      <c r="N984" s="241" t="s">
        <v>41</v>
      </c>
      <c r="O984" s="85"/>
      <c r="P984" s="242">
        <f>O984*H984</f>
        <v>0</v>
      </c>
      <c r="Q984" s="242">
        <v>0.053580000000000003</v>
      </c>
      <c r="R984" s="242">
        <f>Q984*H984</f>
        <v>0.41470920000000006</v>
      </c>
      <c r="S984" s="242">
        <v>0</v>
      </c>
      <c r="T984" s="243">
        <f>S984*H984</f>
        <v>0</v>
      </c>
      <c r="AR984" s="244" t="s">
        <v>328</v>
      </c>
      <c r="AT984" s="244" t="s">
        <v>243</v>
      </c>
      <c r="AU984" s="244" t="s">
        <v>88</v>
      </c>
      <c r="AY984" s="16" t="s">
        <v>241</v>
      </c>
      <c r="BE984" s="245">
        <f>IF(N984="základná",J984,0)</f>
        <v>0</v>
      </c>
      <c r="BF984" s="245">
        <f>IF(N984="znížená",J984,0)</f>
        <v>0</v>
      </c>
      <c r="BG984" s="245">
        <f>IF(N984="zákl. prenesená",J984,0)</f>
        <v>0</v>
      </c>
      <c r="BH984" s="245">
        <f>IF(N984="zníž. prenesená",J984,0)</f>
        <v>0</v>
      </c>
      <c r="BI984" s="245">
        <f>IF(N984="nulová",J984,0)</f>
        <v>0</v>
      </c>
      <c r="BJ984" s="16" t="s">
        <v>88</v>
      </c>
      <c r="BK984" s="245">
        <f>ROUND(I984*H984,2)</f>
        <v>0</v>
      </c>
      <c r="BL984" s="16" t="s">
        <v>328</v>
      </c>
      <c r="BM984" s="244" t="s">
        <v>1461</v>
      </c>
    </row>
    <row r="985" s="12" customFormat="1">
      <c r="B985" s="246"/>
      <c r="C985" s="247"/>
      <c r="D985" s="248" t="s">
        <v>249</v>
      </c>
      <c r="E985" s="249" t="s">
        <v>1</v>
      </c>
      <c r="F985" s="250" t="s">
        <v>715</v>
      </c>
      <c r="G985" s="247"/>
      <c r="H985" s="251">
        <v>3.9489999999999998</v>
      </c>
      <c r="I985" s="252"/>
      <c r="J985" s="247"/>
      <c r="K985" s="247"/>
      <c r="L985" s="253"/>
      <c r="M985" s="254"/>
      <c r="N985" s="255"/>
      <c r="O985" s="255"/>
      <c r="P985" s="255"/>
      <c r="Q985" s="255"/>
      <c r="R985" s="255"/>
      <c r="S985" s="255"/>
      <c r="T985" s="256"/>
      <c r="AT985" s="257" t="s">
        <v>249</v>
      </c>
      <c r="AU985" s="257" t="s">
        <v>88</v>
      </c>
      <c r="AV985" s="12" t="s">
        <v>88</v>
      </c>
      <c r="AW985" s="12" t="s">
        <v>31</v>
      </c>
      <c r="AX985" s="12" t="s">
        <v>75</v>
      </c>
      <c r="AY985" s="257" t="s">
        <v>241</v>
      </c>
    </row>
    <row r="986" s="12" customFormat="1">
      <c r="B986" s="246"/>
      <c r="C986" s="247"/>
      <c r="D986" s="248" t="s">
        <v>249</v>
      </c>
      <c r="E986" s="249" t="s">
        <v>1</v>
      </c>
      <c r="F986" s="250" t="s">
        <v>716</v>
      </c>
      <c r="G986" s="247"/>
      <c r="H986" s="251">
        <v>3.7909999999999999</v>
      </c>
      <c r="I986" s="252"/>
      <c r="J986" s="247"/>
      <c r="K986" s="247"/>
      <c r="L986" s="253"/>
      <c r="M986" s="254"/>
      <c r="N986" s="255"/>
      <c r="O986" s="255"/>
      <c r="P986" s="255"/>
      <c r="Q986" s="255"/>
      <c r="R986" s="255"/>
      <c r="S986" s="255"/>
      <c r="T986" s="256"/>
      <c r="AT986" s="257" t="s">
        <v>249</v>
      </c>
      <c r="AU986" s="257" t="s">
        <v>88</v>
      </c>
      <c r="AV986" s="12" t="s">
        <v>88</v>
      </c>
      <c r="AW986" s="12" t="s">
        <v>31</v>
      </c>
      <c r="AX986" s="12" t="s">
        <v>75</v>
      </c>
      <c r="AY986" s="257" t="s">
        <v>241</v>
      </c>
    </row>
    <row r="987" s="13" customFormat="1">
      <c r="B987" s="258"/>
      <c r="C987" s="259"/>
      <c r="D987" s="248" t="s">
        <v>249</v>
      </c>
      <c r="E987" s="260" t="s">
        <v>1</v>
      </c>
      <c r="F987" s="261" t="s">
        <v>251</v>
      </c>
      <c r="G987" s="259"/>
      <c r="H987" s="262">
        <v>7.7400000000000002</v>
      </c>
      <c r="I987" s="263"/>
      <c r="J987" s="259"/>
      <c r="K987" s="259"/>
      <c r="L987" s="264"/>
      <c r="M987" s="265"/>
      <c r="N987" s="266"/>
      <c r="O987" s="266"/>
      <c r="P987" s="266"/>
      <c r="Q987" s="266"/>
      <c r="R987" s="266"/>
      <c r="S987" s="266"/>
      <c r="T987" s="267"/>
      <c r="AT987" s="268" t="s">
        <v>249</v>
      </c>
      <c r="AU987" s="268" t="s">
        <v>88</v>
      </c>
      <c r="AV987" s="13" t="s">
        <v>247</v>
      </c>
      <c r="AW987" s="13" t="s">
        <v>31</v>
      </c>
      <c r="AX987" s="13" t="s">
        <v>82</v>
      </c>
      <c r="AY987" s="268" t="s">
        <v>241</v>
      </c>
    </row>
    <row r="988" s="1" customFormat="1" ht="16.5" customHeight="1">
      <c r="B988" s="37"/>
      <c r="C988" s="279" t="s">
        <v>1462</v>
      </c>
      <c r="D988" s="279" t="s">
        <v>365</v>
      </c>
      <c r="E988" s="280" t="s">
        <v>1463</v>
      </c>
      <c r="F988" s="281" t="s">
        <v>1464</v>
      </c>
      <c r="G988" s="282" t="s">
        <v>139</v>
      </c>
      <c r="H988" s="283">
        <v>7.7400000000000002</v>
      </c>
      <c r="I988" s="284"/>
      <c r="J988" s="285">
        <f>ROUND(I988*H988,2)</f>
        <v>0</v>
      </c>
      <c r="K988" s="281" t="s">
        <v>1</v>
      </c>
      <c r="L988" s="286"/>
      <c r="M988" s="287" t="s">
        <v>1</v>
      </c>
      <c r="N988" s="288" t="s">
        <v>41</v>
      </c>
      <c r="O988" s="85"/>
      <c r="P988" s="242">
        <f>O988*H988</f>
        <v>0</v>
      </c>
      <c r="Q988" s="242">
        <v>0.081000000000000003</v>
      </c>
      <c r="R988" s="242">
        <f>Q988*H988</f>
        <v>0.62694000000000005</v>
      </c>
      <c r="S988" s="242">
        <v>0</v>
      </c>
      <c r="T988" s="243">
        <f>S988*H988</f>
        <v>0</v>
      </c>
      <c r="AR988" s="244" t="s">
        <v>421</v>
      </c>
      <c r="AT988" s="244" t="s">
        <v>365</v>
      </c>
      <c r="AU988" s="244" t="s">
        <v>88</v>
      </c>
      <c r="AY988" s="16" t="s">
        <v>241</v>
      </c>
      <c r="BE988" s="245">
        <f>IF(N988="základná",J988,0)</f>
        <v>0</v>
      </c>
      <c r="BF988" s="245">
        <f>IF(N988="znížená",J988,0)</f>
        <v>0</v>
      </c>
      <c r="BG988" s="245">
        <f>IF(N988="zákl. prenesená",J988,0)</f>
        <v>0</v>
      </c>
      <c r="BH988" s="245">
        <f>IF(N988="zníž. prenesená",J988,0)</f>
        <v>0</v>
      </c>
      <c r="BI988" s="245">
        <f>IF(N988="nulová",J988,0)</f>
        <v>0</v>
      </c>
      <c r="BJ988" s="16" t="s">
        <v>88</v>
      </c>
      <c r="BK988" s="245">
        <f>ROUND(I988*H988,2)</f>
        <v>0</v>
      </c>
      <c r="BL988" s="16" t="s">
        <v>328</v>
      </c>
      <c r="BM988" s="244" t="s">
        <v>1465</v>
      </c>
    </row>
    <row r="989" s="1" customFormat="1" ht="16.5" customHeight="1">
      <c r="B989" s="37"/>
      <c r="C989" s="233" t="s">
        <v>1466</v>
      </c>
      <c r="D989" s="233" t="s">
        <v>243</v>
      </c>
      <c r="E989" s="234" t="s">
        <v>1467</v>
      </c>
      <c r="F989" s="235" t="s">
        <v>1468</v>
      </c>
      <c r="G989" s="236" t="s">
        <v>139</v>
      </c>
      <c r="H989" s="237">
        <v>365.43000000000001</v>
      </c>
      <c r="I989" s="238"/>
      <c r="J989" s="239">
        <f>ROUND(I989*H989,2)</f>
        <v>0</v>
      </c>
      <c r="K989" s="235" t="s">
        <v>246</v>
      </c>
      <c r="L989" s="42"/>
      <c r="M989" s="240" t="s">
        <v>1</v>
      </c>
      <c r="N989" s="241" t="s">
        <v>41</v>
      </c>
      <c r="O989" s="85"/>
      <c r="P989" s="242">
        <f>O989*H989</f>
        <v>0</v>
      </c>
      <c r="Q989" s="242">
        <v>0.044400000000000002</v>
      </c>
      <c r="R989" s="242">
        <f>Q989*H989</f>
        <v>16.225092</v>
      </c>
      <c r="S989" s="242">
        <v>0</v>
      </c>
      <c r="T989" s="243">
        <f>S989*H989</f>
        <v>0</v>
      </c>
      <c r="AR989" s="244" t="s">
        <v>328</v>
      </c>
      <c r="AT989" s="244" t="s">
        <v>243</v>
      </c>
      <c r="AU989" s="244" t="s">
        <v>88</v>
      </c>
      <c r="AY989" s="16" t="s">
        <v>241</v>
      </c>
      <c r="BE989" s="245">
        <f>IF(N989="základná",J989,0)</f>
        <v>0</v>
      </c>
      <c r="BF989" s="245">
        <f>IF(N989="znížená",J989,0)</f>
        <v>0</v>
      </c>
      <c r="BG989" s="245">
        <f>IF(N989="zákl. prenesená",J989,0)</f>
        <v>0</v>
      </c>
      <c r="BH989" s="245">
        <f>IF(N989="zníž. prenesená",J989,0)</f>
        <v>0</v>
      </c>
      <c r="BI989" s="245">
        <f>IF(N989="nulová",J989,0)</f>
        <v>0</v>
      </c>
      <c r="BJ989" s="16" t="s">
        <v>88</v>
      </c>
      <c r="BK989" s="245">
        <f>ROUND(I989*H989,2)</f>
        <v>0</v>
      </c>
      <c r="BL989" s="16" t="s">
        <v>328</v>
      </c>
      <c r="BM989" s="244" t="s">
        <v>1469</v>
      </c>
    </row>
    <row r="990" s="12" customFormat="1">
      <c r="B990" s="246"/>
      <c r="C990" s="247"/>
      <c r="D990" s="248" t="s">
        <v>249</v>
      </c>
      <c r="E990" s="249" t="s">
        <v>1</v>
      </c>
      <c r="F990" s="250" t="s">
        <v>128</v>
      </c>
      <c r="G990" s="247"/>
      <c r="H990" s="251">
        <v>345.57999999999998</v>
      </c>
      <c r="I990" s="252"/>
      <c r="J990" s="247"/>
      <c r="K990" s="247"/>
      <c r="L990" s="253"/>
      <c r="M990" s="254"/>
      <c r="N990" s="255"/>
      <c r="O990" s="255"/>
      <c r="P990" s="255"/>
      <c r="Q990" s="255"/>
      <c r="R990" s="255"/>
      <c r="S990" s="255"/>
      <c r="T990" s="256"/>
      <c r="AT990" s="257" t="s">
        <v>249</v>
      </c>
      <c r="AU990" s="257" t="s">
        <v>88</v>
      </c>
      <c r="AV990" s="12" t="s">
        <v>88</v>
      </c>
      <c r="AW990" s="12" t="s">
        <v>31</v>
      </c>
      <c r="AX990" s="12" t="s">
        <v>75</v>
      </c>
      <c r="AY990" s="257" t="s">
        <v>241</v>
      </c>
    </row>
    <row r="991" s="12" customFormat="1">
      <c r="B991" s="246"/>
      <c r="C991" s="247"/>
      <c r="D991" s="248" t="s">
        <v>249</v>
      </c>
      <c r="E991" s="249" t="s">
        <v>1</v>
      </c>
      <c r="F991" s="250" t="s">
        <v>1470</v>
      </c>
      <c r="G991" s="247"/>
      <c r="H991" s="251">
        <v>19.850000000000001</v>
      </c>
      <c r="I991" s="252"/>
      <c r="J991" s="247"/>
      <c r="K991" s="247"/>
      <c r="L991" s="253"/>
      <c r="M991" s="254"/>
      <c r="N991" s="255"/>
      <c r="O991" s="255"/>
      <c r="P991" s="255"/>
      <c r="Q991" s="255"/>
      <c r="R991" s="255"/>
      <c r="S991" s="255"/>
      <c r="T991" s="256"/>
      <c r="AT991" s="257" t="s">
        <v>249</v>
      </c>
      <c r="AU991" s="257" t="s">
        <v>88</v>
      </c>
      <c r="AV991" s="12" t="s">
        <v>88</v>
      </c>
      <c r="AW991" s="12" t="s">
        <v>31</v>
      </c>
      <c r="AX991" s="12" t="s">
        <v>75</v>
      </c>
      <c r="AY991" s="257" t="s">
        <v>241</v>
      </c>
    </row>
    <row r="992" s="13" customFormat="1">
      <c r="B992" s="258"/>
      <c r="C992" s="259"/>
      <c r="D992" s="248" t="s">
        <v>249</v>
      </c>
      <c r="E992" s="260" t="s">
        <v>1</v>
      </c>
      <c r="F992" s="261" t="s">
        <v>251</v>
      </c>
      <c r="G992" s="259"/>
      <c r="H992" s="262">
        <v>365.43000000000001</v>
      </c>
      <c r="I992" s="263"/>
      <c r="J992" s="259"/>
      <c r="K992" s="259"/>
      <c r="L992" s="264"/>
      <c r="M992" s="265"/>
      <c r="N992" s="266"/>
      <c r="O992" s="266"/>
      <c r="P992" s="266"/>
      <c r="Q992" s="266"/>
      <c r="R992" s="266"/>
      <c r="S992" s="266"/>
      <c r="T992" s="267"/>
      <c r="AT992" s="268" t="s">
        <v>249</v>
      </c>
      <c r="AU992" s="268" t="s">
        <v>88</v>
      </c>
      <c r="AV992" s="13" t="s">
        <v>247</v>
      </c>
      <c r="AW992" s="13" t="s">
        <v>31</v>
      </c>
      <c r="AX992" s="13" t="s">
        <v>82</v>
      </c>
      <c r="AY992" s="268" t="s">
        <v>241</v>
      </c>
    </row>
    <row r="993" s="1" customFormat="1" ht="16.5" customHeight="1">
      <c r="B993" s="37"/>
      <c r="C993" s="279" t="s">
        <v>1471</v>
      </c>
      <c r="D993" s="279" t="s">
        <v>365</v>
      </c>
      <c r="E993" s="280" t="s">
        <v>1472</v>
      </c>
      <c r="F993" s="281" t="s">
        <v>1473</v>
      </c>
      <c r="G993" s="282" t="s">
        <v>139</v>
      </c>
      <c r="H993" s="283">
        <v>372.73899999999998</v>
      </c>
      <c r="I993" s="284"/>
      <c r="J993" s="285">
        <f>ROUND(I993*H993,2)</f>
        <v>0</v>
      </c>
      <c r="K993" s="281" t="s">
        <v>1</v>
      </c>
      <c r="L993" s="286"/>
      <c r="M993" s="287" t="s">
        <v>1</v>
      </c>
      <c r="N993" s="288" t="s">
        <v>41</v>
      </c>
      <c r="O993" s="85"/>
      <c r="P993" s="242">
        <f>O993*H993</f>
        <v>0</v>
      </c>
      <c r="Q993" s="242">
        <v>0.01132</v>
      </c>
      <c r="R993" s="242">
        <f>Q993*H993</f>
        <v>4.2194054799999998</v>
      </c>
      <c r="S993" s="242">
        <v>0</v>
      </c>
      <c r="T993" s="243">
        <f>S993*H993</f>
        <v>0</v>
      </c>
      <c r="AR993" s="244" t="s">
        <v>421</v>
      </c>
      <c r="AT993" s="244" t="s">
        <v>365</v>
      </c>
      <c r="AU993" s="244" t="s">
        <v>88</v>
      </c>
      <c r="AY993" s="16" t="s">
        <v>241</v>
      </c>
      <c r="BE993" s="245">
        <f>IF(N993="základná",J993,0)</f>
        <v>0</v>
      </c>
      <c r="BF993" s="245">
        <f>IF(N993="znížená",J993,0)</f>
        <v>0</v>
      </c>
      <c r="BG993" s="245">
        <f>IF(N993="zákl. prenesená",J993,0)</f>
        <v>0</v>
      </c>
      <c r="BH993" s="245">
        <f>IF(N993="zníž. prenesená",J993,0)</f>
        <v>0</v>
      </c>
      <c r="BI993" s="245">
        <f>IF(N993="nulová",J993,0)</f>
        <v>0</v>
      </c>
      <c r="BJ993" s="16" t="s">
        <v>88</v>
      </c>
      <c r="BK993" s="245">
        <f>ROUND(I993*H993,2)</f>
        <v>0</v>
      </c>
      <c r="BL993" s="16" t="s">
        <v>328</v>
      </c>
      <c r="BM993" s="244" t="s">
        <v>1474</v>
      </c>
    </row>
    <row r="994" s="12" customFormat="1">
      <c r="B994" s="246"/>
      <c r="C994" s="247"/>
      <c r="D994" s="248" t="s">
        <v>249</v>
      </c>
      <c r="E994" s="247"/>
      <c r="F994" s="250" t="s">
        <v>1475</v>
      </c>
      <c r="G994" s="247"/>
      <c r="H994" s="251">
        <v>372.73899999999998</v>
      </c>
      <c r="I994" s="252"/>
      <c r="J994" s="247"/>
      <c r="K994" s="247"/>
      <c r="L994" s="253"/>
      <c r="M994" s="254"/>
      <c r="N994" s="255"/>
      <c r="O994" s="255"/>
      <c r="P994" s="255"/>
      <c r="Q994" s="255"/>
      <c r="R994" s="255"/>
      <c r="S994" s="255"/>
      <c r="T994" s="256"/>
      <c r="AT994" s="257" t="s">
        <v>249</v>
      </c>
      <c r="AU994" s="257" t="s">
        <v>88</v>
      </c>
      <c r="AV994" s="12" t="s">
        <v>88</v>
      </c>
      <c r="AW994" s="12" t="s">
        <v>4</v>
      </c>
      <c r="AX994" s="12" t="s">
        <v>82</v>
      </c>
      <c r="AY994" s="257" t="s">
        <v>241</v>
      </c>
    </row>
    <row r="995" s="1" customFormat="1" ht="24" customHeight="1">
      <c r="B995" s="37"/>
      <c r="C995" s="233" t="s">
        <v>1476</v>
      </c>
      <c r="D995" s="233" t="s">
        <v>243</v>
      </c>
      <c r="E995" s="234" t="s">
        <v>1477</v>
      </c>
      <c r="F995" s="235" t="s">
        <v>1478</v>
      </c>
      <c r="G995" s="236" t="s">
        <v>325</v>
      </c>
      <c r="H995" s="237">
        <v>22.93</v>
      </c>
      <c r="I995" s="238"/>
      <c r="J995" s="239">
        <f>ROUND(I995*H995,2)</f>
        <v>0</v>
      </c>
      <c r="K995" s="235" t="s">
        <v>246</v>
      </c>
      <c r="L995" s="42"/>
      <c r="M995" s="240" t="s">
        <v>1</v>
      </c>
      <c r="N995" s="241" t="s">
        <v>41</v>
      </c>
      <c r="O995" s="85"/>
      <c r="P995" s="242">
        <f>O995*H995</f>
        <v>0</v>
      </c>
      <c r="Q995" s="242">
        <v>0</v>
      </c>
      <c r="R995" s="242">
        <f>Q995*H995</f>
        <v>0</v>
      </c>
      <c r="S995" s="242">
        <v>0</v>
      </c>
      <c r="T995" s="243">
        <f>S995*H995</f>
        <v>0</v>
      </c>
      <c r="AR995" s="244" t="s">
        <v>328</v>
      </c>
      <c r="AT995" s="244" t="s">
        <v>243</v>
      </c>
      <c r="AU995" s="244" t="s">
        <v>88</v>
      </c>
      <c r="AY995" s="16" t="s">
        <v>241</v>
      </c>
      <c r="BE995" s="245">
        <f>IF(N995="základná",J995,0)</f>
        <v>0</v>
      </c>
      <c r="BF995" s="245">
        <f>IF(N995="znížená",J995,0)</f>
        <v>0</v>
      </c>
      <c r="BG995" s="245">
        <f>IF(N995="zákl. prenesená",J995,0)</f>
        <v>0</v>
      </c>
      <c r="BH995" s="245">
        <f>IF(N995="zníž. prenesená",J995,0)</f>
        <v>0</v>
      </c>
      <c r="BI995" s="245">
        <f>IF(N995="nulová",J995,0)</f>
        <v>0</v>
      </c>
      <c r="BJ995" s="16" t="s">
        <v>88</v>
      </c>
      <c r="BK995" s="245">
        <f>ROUND(I995*H995,2)</f>
        <v>0</v>
      </c>
      <c r="BL995" s="16" t="s">
        <v>328</v>
      </c>
      <c r="BM995" s="244" t="s">
        <v>1479</v>
      </c>
    </row>
    <row r="996" s="11" customFormat="1" ht="22.8" customHeight="1">
      <c r="B996" s="217"/>
      <c r="C996" s="218"/>
      <c r="D996" s="219" t="s">
        <v>74</v>
      </c>
      <c r="E996" s="231" t="s">
        <v>1480</v>
      </c>
      <c r="F996" s="231" t="s">
        <v>1481</v>
      </c>
      <c r="G996" s="218"/>
      <c r="H996" s="218"/>
      <c r="I996" s="221"/>
      <c r="J996" s="232">
        <f>BK996</f>
        <v>0</v>
      </c>
      <c r="K996" s="218"/>
      <c r="L996" s="223"/>
      <c r="M996" s="224"/>
      <c r="N996" s="225"/>
      <c r="O996" s="225"/>
      <c r="P996" s="226">
        <f>SUM(P997:P1011)</f>
        <v>0</v>
      </c>
      <c r="Q996" s="225"/>
      <c r="R996" s="226">
        <f>SUM(R997:R1011)</f>
        <v>3.6360502449999998</v>
      </c>
      <c r="S996" s="225"/>
      <c r="T996" s="227">
        <f>SUM(T997:T1011)</f>
        <v>0</v>
      </c>
      <c r="AR996" s="228" t="s">
        <v>88</v>
      </c>
      <c r="AT996" s="229" t="s">
        <v>74</v>
      </c>
      <c r="AU996" s="229" t="s">
        <v>82</v>
      </c>
      <c r="AY996" s="228" t="s">
        <v>241</v>
      </c>
      <c r="BK996" s="230">
        <f>SUM(BK997:BK1011)</f>
        <v>0</v>
      </c>
    </row>
    <row r="997" s="1" customFormat="1" ht="24" customHeight="1">
      <c r="B997" s="37"/>
      <c r="C997" s="233" t="s">
        <v>1482</v>
      </c>
      <c r="D997" s="233" t="s">
        <v>243</v>
      </c>
      <c r="E997" s="234" t="s">
        <v>1483</v>
      </c>
      <c r="F997" s="235" t="s">
        <v>1484</v>
      </c>
      <c r="G997" s="236" t="s">
        <v>139</v>
      </c>
      <c r="H997" s="237">
        <v>116.148</v>
      </c>
      <c r="I997" s="238"/>
      <c r="J997" s="239">
        <f>ROUND(I997*H997,2)</f>
        <v>0</v>
      </c>
      <c r="K997" s="235" t="s">
        <v>246</v>
      </c>
      <c r="L997" s="42"/>
      <c r="M997" s="240" t="s">
        <v>1</v>
      </c>
      <c r="N997" s="241" t="s">
        <v>41</v>
      </c>
      <c r="O997" s="85"/>
      <c r="P997" s="242">
        <f>O997*H997</f>
        <v>0</v>
      </c>
      <c r="Q997" s="242">
        <v>0.0028500000000000001</v>
      </c>
      <c r="R997" s="242">
        <f>Q997*H997</f>
        <v>0.33102179999999998</v>
      </c>
      <c r="S997" s="242">
        <v>0</v>
      </c>
      <c r="T997" s="243">
        <f>S997*H997</f>
        <v>0</v>
      </c>
      <c r="AR997" s="244" t="s">
        <v>328</v>
      </c>
      <c r="AT997" s="244" t="s">
        <v>243</v>
      </c>
      <c r="AU997" s="244" t="s">
        <v>88</v>
      </c>
      <c r="AY997" s="16" t="s">
        <v>241</v>
      </c>
      <c r="BE997" s="245">
        <f>IF(N997="základná",J997,0)</f>
        <v>0</v>
      </c>
      <c r="BF997" s="245">
        <f>IF(N997="znížená",J997,0)</f>
        <v>0</v>
      </c>
      <c r="BG997" s="245">
        <f>IF(N997="zákl. prenesená",J997,0)</f>
        <v>0</v>
      </c>
      <c r="BH997" s="245">
        <f>IF(N997="zníž. prenesená",J997,0)</f>
        <v>0</v>
      </c>
      <c r="BI997" s="245">
        <f>IF(N997="nulová",J997,0)</f>
        <v>0</v>
      </c>
      <c r="BJ997" s="16" t="s">
        <v>88</v>
      </c>
      <c r="BK997" s="245">
        <f>ROUND(I997*H997,2)</f>
        <v>0</v>
      </c>
      <c r="BL997" s="16" t="s">
        <v>328</v>
      </c>
      <c r="BM997" s="244" t="s">
        <v>1485</v>
      </c>
    </row>
    <row r="998" s="14" customFormat="1">
      <c r="B998" s="269"/>
      <c r="C998" s="270"/>
      <c r="D998" s="248" t="s">
        <v>249</v>
      </c>
      <c r="E998" s="271" t="s">
        <v>1</v>
      </c>
      <c r="F998" s="272" t="s">
        <v>1486</v>
      </c>
      <c r="G998" s="270"/>
      <c r="H998" s="271" t="s">
        <v>1</v>
      </c>
      <c r="I998" s="273"/>
      <c r="J998" s="270"/>
      <c r="K998" s="270"/>
      <c r="L998" s="274"/>
      <c r="M998" s="275"/>
      <c r="N998" s="276"/>
      <c r="O998" s="276"/>
      <c r="P998" s="276"/>
      <c r="Q998" s="276"/>
      <c r="R998" s="276"/>
      <c r="S998" s="276"/>
      <c r="T998" s="277"/>
      <c r="AT998" s="278" t="s">
        <v>249</v>
      </c>
      <c r="AU998" s="278" t="s">
        <v>88</v>
      </c>
      <c r="AV998" s="14" t="s">
        <v>82</v>
      </c>
      <c r="AW998" s="14" t="s">
        <v>31</v>
      </c>
      <c r="AX998" s="14" t="s">
        <v>75</v>
      </c>
      <c r="AY998" s="278" t="s">
        <v>241</v>
      </c>
    </row>
    <row r="999" s="12" customFormat="1">
      <c r="B999" s="246"/>
      <c r="C999" s="247"/>
      <c r="D999" s="248" t="s">
        <v>249</v>
      </c>
      <c r="E999" s="249" t="s">
        <v>1</v>
      </c>
      <c r="F999" s="250" t="s">
        <v>1487</v>
      </c>
      <c r="G999" s="247"/>
      <c r="H999" s="251">
        <v>72.481999999999999</v>
      </c>
      <c r="I999" s="252"/>
      <c r="J999" s="247"/>
      <c r="K999" s="247"/>
      <c r="L999" s="253"/>
      <c r="M999" s="254"/>
      <c r="N999" s="255"/>
      <c r="O999" s="255"/>
      <c r="P999" s="255"/>
      <c r="Q999" s="255"/>
      <c r="R999" s="255"/>
      <c r="S999" s="255"/>
      <c r="T999" s="256"/>
      <c r="AT999" s="257" t="s">
        <v>249</v>
      </c>
      <c r="AU999" s="257" t="s">
        <v>88</v>
      </c>
      <c r="AV999" s="12" t="s">
        <v>88</v>
      </c>
      <c r="AW999" s="12" t="s">
        <v>31</v>
      </c>
      <c r="AX999" s="12" t="s">
        <v>75</v>
      </c>
      <c r="AY999" s="257" t="s">
        <v>241</v>
      </c>
    </row>
    <row r="1000" s="12" customFormat="1">
      <c r="B1000" s="246"/>
      <c r="C1000" s="247"/>
      <c r="D1000" s="248" t="s">
        <v>249</v>
      </c>
      <c r="E1000" s="249" t="s">
        <v>1</v>
      </c>
      <c r="F1000" s="250" t="s">
        <v>1488</v>
      </c>
      <c r="G1000" s="247"/>
      <c r="H1000" s="251">
        <v>40.066000000000002</v>
      </c>
      <c r="I1000" s="252"/>
      <c r="J1000" s="247"/>
      <c r="K1000" s="247"/>
      <c r="L1000" s="253"/>
      <c r="M1000" s="254"/>
      <c r="N1000" s="255"/>
      <c r="O1000" s="255"/>
      <c r="P1000" s="255"/>
      <c r="Q1000" s="255"/>
      <c r="R1000" s="255"/>
      <c r="S1000" s="255"/>
      <c r="T1000" s="256"/>
      <c r="AT1000" s="257" t="s">
        <v>249</v>
      </c>
      <c r="AU1000" s="257" t="s">
        <v>88</v>
      </c>
      <c r="AV1000" s="12" t="s">
        <v>88</v>
      </c>
      <c r="AW1000" s="12" t="s">
        <v>31</v>
      </c>
      <c r="AX1000" s="12" t="s">
        <v>75</v>
      </c>
      <c r="AY1000" s="257" t="s">
        <v>241</v>
      </c>
    </row>
    <row r="1001" s="12" customFormat="1">
      <c r="B1001" s="246"/>
      <c r="C1001" s="247"/>
      <c r="D1001" s="248" t="s">
        <v>249</v>
      </c>
      <c r="E1001" s="249" t="s">
        <v>1</v>
      </c>
      <c r="F1001" s="250" t="s">
        <v>1489</v>
      </c>
      <c r="G1001" s="247"/>
      <c r="H1001" s="251">
        <v>3.6000000000000001</v>
      </c>
      <c r="I1001" s="252"/>
      <c r="J1001" s="247"/>
      <c r="K1001" s="247"/>
      <c r="L1001" s="253"/>
      <c r="M1001" s="254"/>
      <c r="N1001" s="255"/>
      <c r="O1001" s="255"/>
      <c r="P1001" s="255"/>
      <c r="Q1001" s="255"/>
      <c r="R1001" s="255"/>
      <c r="S1001" s="255"/>
      <c r="T1001" s="256"/>
      <c r="AT1001" s="257" t="s">
        <v>249</v>
      </c>
      <c r="AU1001" s="257" t="s">
        <v>88</v>
      </c>
      <c r="AV1001" s="12" t="s">
        <v>88</v>
      </c>
      <c r="AW1001" s="12" t="s">
        <v>31</v>
      </c>
      <c r="AX1001" s="12" t="s">
        <v>75</v>
      </c>
      <c r="AY1001" s="257" t="s">
        <v>241</v>
      </c>
    </row>
    <row r="1002" s="13" customFormat="1">
      <c r="B1002" s="258"/>
      <c r="C1002" s="259"/>
      <c r="D1002" s="248" t="s">
        <v>249</v>
      </c>
      <c r="E1002" s="260" t="s">
        <v>107</v>
      </c>
      <c r="F1002" s="261" t="s">
        <v>251</v>
      </c>
      <c r="G1002" s="259"/>
      <c r="H1002" s="262">
        <v>116.148</v>
      </c>
      <c r="I1002" s="263"/>
      <c r="J1002" s="259"/>
      <c r="K1002" s="259"/>
      <c r="L1002" s="264"/>
      <c r="M1002" s="265"/>
      <c r="N1002" s="266"/>
      <c r="O1002" s="266"/>
      <c r="P1002" s="266"/>
      <c r="Q1002" s="266"/>
      <c r="R1002" s="266"/>
      <c r="S1002" s="266"/>
      <c r="T1002" s="267"/>
      <c r="AT1002" s="268" t="s">
        <v>249</v>
      </c>
      <c r="AU1002" s="268" t="s">
        <v>88</v>
      </c>
      <c r="AV1002" s="13" t="s">
        <v>247</v>
      </c>
      <c r="AW1002" s="13" t="s">
        <v>31</v>
      </c>
      <c r="AX1002" s="13" t="s">
        <v>82</v>
      </c>
      <c r="AY1002" s="268" t="s">
        <v>241</v>
      </c>
    </row>
    <row r="1003" s="1" customFormat="1" ht="16.5" customHeight="1">
      <c r="B1003" s="37"/>
      <c r="C1003" s="279" t="s">
        <v>1490</v>
      </c>
      <c r="D1003" s="279" t="s">
        <v>365</v>
      </c>
      <c r="E1003" s="280" t="s">
        <v>1491</v>
      </c>
      <c r="F1003" s="281" t="s">
        <v>1492</v>
      </c>
      <c r="G1003" s="282" t="s">
        <v>139</v>
      </c>
      <c r="H1003" s="283">
        <v>118.471</v>
      </c>
      <c r="I1003" s="284"/>
      <c r="J1003" s="285">
        <f>ROUND(I1003*H1003,2)</f>
        <v>0</v>
      </c>
      <c r="K1003" s="281" t="s">
        <v>1</v>
      </c>
      <c r="L1003" s="286"/>
      <c r="M1003" s="287" t="s">
        <v>1</v>
      </c>
      <c r="N1003" s="288" t="s">
        <v>41</v>
      </c>
      <c r="O1003" s="85"/>
      <c r="P1003" s="242">
        <f>O1003*H1003</f>
        <v>0</v>
      </c>
      <c r="Q1003" s="242">
        <v>0.021000000000000001</v>
      </c>
      <c r="R1003" s="242">
        <f>Q1003*H1003</f>
        <v>2.4878910000000003</v>
      </c>
      <c r="S1003" s="242">
        <v>0</v>
      </c>
      <c r="T1003" s="243">
        <f>S1003*H1003</f>
        <v>0</v>
      </c>
      <c r="AR1003" s="244" t="s">
        <v>421</v>
      </c>
      <c r="AT1003" s="244" t="s">
        <v>365</v>
      </c>
      <c r="AU1003" s="244" t="s">
        <v>88</v>
      </c>
      <c r="AY1003" s="16" t="s">
        <v>241</v>
      </c>
      <c r="BE1003" s="245">
        <f>IF(N1003="základná",J1003,0)</f>
        <v>0</v>
      </c>
      <c r="BF1003" s="245">
        <f>IF(N1003="znížená",J1003,0)</f>
        <v>0</v>
      </c>
      <c r="BG1003" s="245">
        <f>IF(N1003="zákl. prenesená",J1003,0)</f>
        <v>0</v>
      </c>
      <c r="BH1003" s="245">
        <f>IF(N1003="zníž. prenesená",J1003,0)</f>
        <v>0</v>
      </c>
      <c r="BI1003" s="245">
        <f>IF(N1003="nulová",J1003,0)</f>
        <v>0</v>
      </c>
      <c r="BJ1003" s="16" t="s">
        <v>88</v>
      </c>
      <c r="BK1003" s="245">
        <f>ROUND(I1003*H1003,2)</f>
        <v>0</v>
      </c>
      <c r="BL1003" s="16" t="s">
        <v>328</v>
      </c>
      <c r="BM1003" s="244" t="s">
        <v>1493</v>
      </c>
    </row>
    <row r="1004" s="12" customFormat="1">
      <c r="B1004" s="246"/>
      <c r="C1004" s="247"/>
      <c r="D1004" s="248" t="s">
        <v>249</v>
      </c>
      <c r="E1004" s="247"/>
      <c r="F1004" s="250" t="s">
        <v>1494</v>
      </c>
      <c r="G1004" s="247"/>
      <c r="H1004" s="251">
        <v>118.471</v>
      </c>
      <c r="I1004" s="252"/>
      <c r="J1004" s="247"/>
      <c r="K1004" s="247"/>
      <c r="L1004" s="253"/>
      <c r="M1004" s="254"/>
      <c r="N1004" s="255"/>
      <c r="O1004" s="255"/>
      <c r="P1004" s="255"/>
      <c r="Q1004" s="255"/>
      <c r="R1004" s="255"/>
      <c r="S1004" s="255"/>
      <c r="T1004" s="256"/>
      <c r="AT1004" s="257" t="s">
        <v>249</v>
      </c>
      <c r="AU1004" s="257" t="s">
        <v>88</v>
      </c>
      <c r="AV1004" s="12" t="s">
        <v>88</v>
      </c>
      <c r="AW1004" s="12" t="s">
        <v>4</v>
      </c>
      <c r="AX1004" s="12" t="s">
        <v>82</v>
      </c>
      <c r="AY1004" s="257" t="s">
        <v>241</v>
      </c>
    </row>
    <row r="1005" s="1" customFormat="1" ht="24" customHeight="1">
      <c r="B1005" s="37"/>
      <c r="C1005" s="233" t="s">
        <v>1495</v>
      </c>
      <c r="D1005" s="233" t="s">
        <v>243</v>
      </c>
      <c r="E1005" s="234" t="s">
        <v>1496</v>
      </c>
      <c r="F1005" s="235" t="s">
        <v>1497</v>
      </c>
      <c r="G1005" s="236" t="s">
        <v>139</v>
      </c>
      <c r="H1005" s="237">
        <v>15.385</v>
      </c>
      <c r="I1005" s="238"/>
      <c r="J1005" s="239">
        <f>ROUND(I1005*H1005,2)</f>
        <v>0</v>
      </c>
      <c r="K1005" s="235" t="s">
        <v>246</v>
      </c>
      <c r="L1005" s="42"/>
      <c r="M1005" s="240" t="s">
        <v>1</v>
      </c>
      <c r="N1005" s="241" t="s">
        <v>41</v>
      </c>
      <c r="O1005" s="85"/>
      <c r="P1005" s="242">
        <f>O1005*H1005</f>
        <v>0</v>
      </c>
      <c r="Q1005" s="242">
        <v>0.039210000000000002</v>
      </c>
      <c r="R1005" s="242">
        <f>Q1005*H1005</f>
        <v>0.60324584999999997</v>
      </c>
      <c r="S1005" s="242">
        <v>0</v>
      </c>
      <c r="T1005" s="243">
        <f>S1005*H1005</f>
        <v>0</v>
      </c>
      <c r="AR1005" s="244" t="s">
        <v>328</v>
      </c>
      <c r="AT1005" s="244" t="s">
        <v>243</v>
      </c>
      <c r="AU1005" s="244" t="s">
        <v>88</v>
      </c>
      <c r="AY1005" s="16" t="s">
        <v>241</v>
      </c>
      <c r="BE1005" s="245">
        <f>IF(N1005="základná",J1005,0)</f>
        <v>0</v>
      </c>
      <c r="BF1005" s="245">
        <f>IF(N1005="znížená",J1005,0)</f>
        <v>0</v>
      </c>
      <c r="BG1005" s="245">
        <f>IF(N1005="zákl. prenesená",J1005,0)</f>
        <v>0</v>
      </c>
      <c r="BH1005" s="245">
        <f>IF(N1005="zníž. prenesená",J1005,0)</f>
        <v>0</v>
      </c>
      <c r="BI1005" s="245">
        <f>IF(N1005="nulová",J1005,0)</f>
        <v>0</v>
      </c>
      <c r="BJ1005" s="16" t="s">
        <v>88</v>
      </c>
      <c r="BK1005" s="245">
        <f>ROUND(I1005*H1005,2)</f>
        <v>0</v>
      </c>
      <c r="BL1005" s="16" t="s">
        <v>328</v>
      </c>
      <c r="BM1005" s="244" t="s">
        <v>1498</v>
      </c>
    </row>
    <row r="1006" s="12" customFormat="1">
      <c r="B1006" s="246"/>
      <c r="C1006" s="247"/>
      <c r="D1006" s="248" t="s">
        <v>249</v>
      </c>
      <c r="E1006" s="249" t="s">
        <v>1</v>
      </c>
      <c r="F1006" s="250" t="s">
        <v>1114</v>
      </c>
      <c r="G1006" s="247"/>
      <c r="H1006" s="251">
        <v>13.404</v>
      </c>
      <c r="I1006" s="252"/>
      <c r="J1006" s="247"/>
      <c r="K1006" s="247"/>
      <c r="L1006" s="253"/>
      <c r="M1006" s="254"/>
      <c r="N1006" s="255"/>
      <c r="O1006" s="255"/>
      <c r="P1006" s="255"/>
      <c r="Q1006" s="255"/>
      <c r="R1006" s="255"/>
      <c r="S1006" s="255"/>
      <c r="T1006" s="256"/>
      <c r="AT1006" s="257" t="s">
        <v>249</v>
      </c>
      <c r="AU1006" s="257" t="s">
        <v>88</v>
      </c>
      <c r="AV1006" s="12" t="s">
        <v>88</v>
      </c>
      <c r="AW1006" s="12" t="s">
        <v>31</v>
      </c>
      <c r="AX1006" s="12" t="s">
        <v>75</v>
      </c>
      <c r="AY1006" s="257" t="s">
        <v>241</v>
      </c>
    </row>
    <row r="1007" s="12" customFormat="1">
      <c r="B1007" s="246"/>
      <c r="C1007" s="247"/>
      <c r="D1007" s="248" t="s">
        <v>249</v>
      </c>
      <c r="E1007" s="249" t="s">
        <v>1</v>
      </c>
      <c r="F1007" s="250" t="s">
        <v>1115</v>
      </c>
      <c r="G1007" s="247"/>
      <c r="H1007" s="251">
        <v>1.9810000000000001</v>
      </c>
      <c r="I1007" s="252"/>
      <c r="J1007" s="247"/>
      <c r="K1007" s="247"/>
      <c r="L1007" s="253"/>
      <c r="M1007" s="254"/>
      <c r="N1007" s="255"/>
      <c r="O1007" s="255"/>
      <c r="P1007" s="255"/>
      <c r="Q1007" s="255"/>
      <c r="R1007" s="255"/>
      <c r="S1007" s="255"/>
      <c r="T1007" s="256"/>
      <c r="AT1007" s="257" t="s">
        <v>249</v>
      </c>
      <c r="AU1007" s="257" t="s">
        <v>88</v>
      </c>
      <c r="AV1007" s="12" t="s">
        <v>88</v>
      </c>
      <c r="AW1007" s="12" t="s">
        <v>31</v>
      </c>
      <c r="AX1007" s="12" t="s">
        <v>75</v>
      </c>
      <c r="AY1007" s="257" t="s">
        <v>241</v>
      </c>
    </row>
    <row r="1008" s="13" customFormat="1">
      <c r="B1008" s="258"/>
      <c r="C1008" s="259"/>
      <c r="D1008" s="248" t="s">
        <v>249</v>
      </c>
      <c r="E1008" s="260" t="s">
        <v>1</v>
      </c>
      <c r="F1008" s="261" t="s">
        <v>251</v>
      </c>
      <c r="G1008" s="259"/>
      <c r="H1008" s="262">
        <v>15.385</v>
      </c>
      <c r="I1008" s="263"/>
      <c r="J1008" s="259"/>
      <c r="K1008" s="259"/>
      <c r="L1008" s="264"/>
      <c r="M1008" s="265"/>
      <c r="N1008" s="266"/>
      <c r="O1008" s="266"/>
      <c r="P1008" s="266"/>
      <c r="Q1008" s="266"/>
      <c r="R1008" s="266"/>
      <c r="S1008" s="266"/>
      <c r="T1008" s="267"/>
      <c r="AT1008" s="268" t="s">
        <v>249</v>
      </c>
      <c r="AU1008" s="268" t="s">
        <v>88</v>
      </c>
      <c r="AV1008" s="13" t="s">
        <v>247</v>
      </c>
      <c r="AW1008" s="13" t="s">
        <v>31</v>
      </c>
      <c r="AX1008" s="13" t="s">
        <v>82</v>
      </c>
      <c r="AY1008" s="268" t="s">
        <v>241</v>
      </c>
    </row>
    <row r="1009" s="1" customFormat="1" ht="24" customHeight="1">
      <c r="B1009" s="37"/>
      <c r="C1009" s="279" t="s">
        <v>1499</v>
      </c>
      <c r="D1009" s="279" t="s">
        <v>365</v>
      </c>
      <c r="E1009" s="280" t="s">
        <v>1500</v>
      </c>
      <c r="F1009" s="281" t="s">
        <v>1501</v>
      </c>
      <c r="G1009" s="282" t="s">
        <v>485</v>
      </c>
      <c r="H1009" s="283">
        <v>910.17700000000002</v>
      </c>
      <c r="I1009" s="284"/>
      <c r="J1009" s="285">
        <f>ROUND(I1009*H1009,2)</f>
        <v>0</v>
      </c>
      <c r="K1009" s="281" t="s">
        <v>246</v>
      </c>
      <c r="L1009" s="286"/>
      <c r="M1009" s="287" t="s">
        <v>1</v>
      </c>
      <c r="N1009" s="288" t="s">
        <v>41</v>
      </c>
      <c r="O1009" s="85"/>
      <c r="P1009" s="242">
        <f>O1009*H1009</f>
        <v>0</v>
      </c>
      <c r="Q1009" s="242">
        <v>0.00023499999999999999</v>
      </c>
      <c r="R1009" s="242">
        <f>Q1009*H1009</f>
        <v>0.21389159499999999</v>
      </c>
      <c r="S1009" s="242">
        <v>0</v>
      </c>
      <c r="T1009" s="243">
        <f>S1009*H1009</f>
        <v>0</v>
      </c>
      <c r="AR1009" s="244" t="s">
        <v>421</v>
      </c>
      <c r="AT1009" s="244" t="s">
        <v>365</v>
      </c>
      <c r="AU1009" s="244" t="s">
        <v>88</v>
      </c>
      <c r="AY1009" s="16" t="s">
        <v>241</v>
      </c>
      <c r="BE1009" s="245">
        <f>IF(N1009="základná",J1009,0)</f>
        <v>0</v>
      </c>
      <c r="BF1009" s="245">
        <f>IF(N1009="znížená",J1009,0)</f>
        <v>0</v>
      </c>
      <c r="BG1009" s="245">
        <f>IF(N1009="zákl. prenesená",J1009,0)</f>
        <v>0</v>
      </c>
      <c r="BH1009" s="245">
        <f>IF(N1009="zníž. prenesená",J1009,0)</f>
        <v>0</v>
      </c>
      <c r="BI1009" s="245">
        <f>IF(N1009="nulová",J1009,0)</f>
        <v>0</v>
      </c>
      <c r="BJ1009" s="16" t="s">
        <v>88</v>
      </c>
      <c r="BK1009" s="245">
        <f>ROUND(I1009*H1009,2)</f>
        <v>0</v>
      </c>
      <c r="BL1009" s="16" t="s">
        <v>328</v>
      </c>
      <c r="BM1009" s="244" t="s">
        <v>1502</v>
      </c>
    </row>
    <row r="1010" s="12" customFormat="1">
      <c r="B1010" s="246"/>
      <c r="C1010" s="247"/>
      <c r="D1010" s="248" t="s">
        <v>249</v>
      </c>
      <c r="E1010" s="247"/>
      <c r="F1010" s="250" t="s">
        <v>1503</v>
      </c>
      <c r="G1010" s="247"/>
      <c r="H1010" s="251">
        <v>910.17700000000002</v>
      </c>
      <c r="I1010" s="252"/>
      <c r="J1010" s="247"/>
      <c r="K1010" s="247"/>
      <c r="L1010" s="253"/>
      <c r="M1010" s="254"/>
      <c r="N1010" s="255"/>
      <c r="O1010" s="255"/>
      <c r="P1010" s="255"/>
      <c r="Q1010" s="255"/>
      <c r="R1010" s="255"/>
      <c r="S1010" s="255"/>
      <c r="T1010" s="256"/>
      <c r="AT1010" s="257" t="s">
        <v>249</v>
      </c>
      <c r="AU1010" s="257" t="s">
        <v>88</v>
      </c>
      <c r="AV1010" s="12" t="s">
        <v>88</v>
      </c>
      <c r="AW1010" s="12" t="s">
        <v>4</v>
      </c>
      <c r="AX1010" s="12" t="s">
        <v>82</v>
      </c>
      <c r="AY1010" s="257" t="s">
        <v>241</v>
      </c>
    </row>
    <row r="1011" s="1" customFormat="1" ht="24" customHeight="1">
      <c r="B1011" s="37"/>
      <c r="C1011" s="233" t="s">
        <v>1504</v>
      </c>
      <c r="D1011" s="233" t="s">
        <v>243</v>
      </c>
      <c r="E1011" s="234" t="s">
        <v>1505</v>
      </c>
      <c r="F1011" s="235" t="s">
        <v>1506</v>
      </c>
      <c r="G1011" s="236" t="s">
        <v>325</v>
      </c>
      <c r="H1011" s="237">
        <v>3.6360000000000001</v>
      </c>
      <c r="I1011" s="238"/>
      <c r="J1011" s="239">
        <f>ROUND(I1011*H1011,2)</f>
        <v>0</v>
      </c>
      <c r="K1011" s="235" t="s">
        <v>246</v>
      </c>
      <c r="L1011" s="42"/>
      <c r="M1011" s="240" t="s">
        <v>1</v>
      </c>
      <c r="N1011" s="241" t="s">
        <v>41</v>
      </c>
      <c r="O1011" s="85"/>
      <c r="P1011" s="242">
        <f>O1011*H1011</f>
        <v>0</v>
      </c>
      <c r="Q1011" s="242">
        <v>0</v>
      </c>
      <c r="R1011" s="242">
        <f>Q1011*H1011</f>
        <v>0</v>
      </c>
      <c r="S1011" s="242">
        <v>0</v>
      </c>
      <c r="T1011" s="243">
        <f>S1011*H1011</f>
        <v>0</v>
      </c>
      <c r="AR1011" s="244" t="s">
        <v>328</v>
      </c>
      <c r="AT1011" s="244" t="s">
        <v>243</v>
      </c>
      <c r="AU1011" s="244" t="s">
        <v>88</v>
      </c>
      <c r="AY1011" s="16" t="s">
        <v>241</v>
      </c>
      <c r="BE1011" s="245">
        <f>IF(N1011="základná",J1011,0)</f>
        <v>0</v>
      </c>
      <c r="BF1011" s="245">
        <f>IF(N1011="znížená",J1011,0)</f>
        <v>0</v>
      </c>
      <c r="BG1011" s="245">
        <f>IF(N1011="zákl. prenesená",J1011,0)</f>
        <v>0</v>
      </c>
      <c r="BH1011" s="245">
        <f>IF(N1011="zníž. prenesená",J1011,0)</f>
        <v>0</v>
      </c>
      <c r="BI1011" s="245">
        <f>IF(N1011="nulová",J1011,0)</f>
        <v>0</v>
      </c>
      <c r="BJ1011" s="16" t="s">
        <v>88</v>
      </c>
      <c r="BK1011" s="245">
        <f>ROUND(I1011*H1011,2)</f>
        <v>0</v>
      </c>
      <c r="BL1011" s="16" t="s">
        <v>328</v>
      </c>
      <c r="BM1011" s="244" t="s">
        <v>1507</v>
      </c>
    </row>
    <row r="1012" s="11" customFormat="1" ht="22.8" customHeight="1">
      <c r="B1012" s="217"/>
      <c r="C1012" s="218"/>
      <c r="D1012" s="219" t="s">
        <v>74</v>
      </c>
      <c r="E1012" s="231" t="s">
        <v>1508</v>
      </c>
      <c r="F1012" s="231" t="s">
        <v>1509</v>
      </c>
      <c r="G1012" s="218"/>
      <c r="H1012" s="218"/>
      <c r="I1012" s="221"/>
      <c r="J1012" s="232">
        <f>BK1012</f>
        <v>0</v>
      </c>
      <c r="K1012" s="218"/>
      <c r="L1012" s="223"/>
      <c r="M1012" s="224"/>
      <c r="N1012" s="225"/>
      <c r="O1012" s="225"/>
      <c r="P1012" s="226">
        <f>SUM(P1013:P1027)</f>
        <v>0</v>
      </c>
      <c r="Q1012" s="225"/>
      <c r="R1012" s="226">
        <f>SUM(R1013:R1027)</f>
        <v>0.19376388</v>
      </c>
      <c r="S1012" s="225"/>
      <c r="T1012" s="227">
        <f>SUM(T1013:T1027)</f>
        <v>0</v>
      </c>
      <c r="AR1012" s="228" t="s">
        <v>88</v>
      </c>
      <c r="AT1012" s="229" t="s">
        <v>74</v>
      </c>
      <c r="AU1012" s="229" t="s">
        <v>82</v>
      </c>
      <c r="AY1012" s="228" t="s">
        <v>241</v>
      </c>
      <c r="BK1012" s="230">
        <f>SUM(BK1013:BK1027)</f>
        <v>0</v>
      </c>
    </row>
    <row r="1013" s="1" customFormat="1" ht="24" customHeight="1">
      <c r="B1013" s="37"/>
      <c r="C1013" s="233" t="s">
        <v>1510</v>
      </c>
      <c r="D1013" s="233" t="s">
        <v>243</v>
      </c>
      <c r="E1013" s="234" t="s">
        <v>1511</v>
      </c>
      <c r="F1013" s="235" t="s">
        <v>1512</v>
      </c>
      <c r="G1013" s="236" t="s">
        <v>139</v>
      </c>
      <c r="H1013" s="237">
        <v>4.4480000000000004</v>
      </c>
      <c r="I1013" s="238"/>
      <c r="J1013" s="239">
        <f>ROUND(I1013*H1013,2)</f>
        <v>0</v>
      </c>
      <c r="K1013" s="235" t="s">
        <v>1513</v>
      </c>
      <c r="L1013" s="42"/>
      <c r="M1013" s="240" t="s">
        <v>1</v>
      </c>
      <c r="N1013" s="241" t="s">
        <v>41</v>
      </c>
      <c r="O1013" s="85"/>
      <c r="P1013" s="242">
        <f>O1013*H1013</f>
        <v>0</v>
      </c>
      <c r="Q1013" s="242">
        <v>0.00040999999999999999</v>
      </c>
      <c r="R1013" s="242">
        <f>Q1013*H1013</f>
        <v>0.0018236800000000001</v>
      </c>
      <c r="S1013" s="242">
        <v>0</v>
      </c>
      <c r="T1013" s="243">
        <f>S1013*H1013</f>
        <v>0</v>
      </c>
      <c r="AR1013" s="244" t="s">
        <v>328</v>
      </c>
      <c r="AT1013" s="244" t="s">
        <v>243</v>
      </c>
      <c r="AU1013" s="244" t="s">
        <v>88</v>
      </c>
      <c r="AY1013" s="16" t="s">
        <v>241</v>
      </c>
      <c r="BE1013" s="245">
        <f>IF(N1013="základná",J1013,0)</f>
        <v>0</v>
      </c>
      <c r="BF1013" s="245">
        <f>IF(N1013="znížená",J1013,0)</f>
        <v>0</v>
      </c>
      <c r="BG1013" s="245">
        <f>IF(N1013="zákl. prenesená",J1013,0)</f>
        <v>0</v>
      </c>
      <c r="BH1013" s="245">
        <f>IF(N1013="zníž. prenesená",J1013,0)</f>
        <v>0</v>
      </c>
      <c r="BI1013" s="245">
        <f>IF(N1013="nulová",J1013,0)</f>
        <v>0</v>
      </c>
      <c r="BJ1013" s="16" t="s">
        <v>88</v>
      </c>
      <c r="BK1013" s="245">
        <f>ROUND(I1013*H1013,2)</f>
        <v>0</v>
      </c>
      <c r="BL1013" s="16" t="s">
        <v>328</v>
      </c>
      <c r="BM1013" s="244" t="s">
        <v>1514</v>
      </c>
    </row>
    <row r="1014" s="12" customFormat="1">
      <c r="B1014" s="246"/>
      <c r="C1014" s="247"/>
      <c r="D1014" s="248" t="s">
        <v>249</v>
      </c>
      <c r="E1014" s="249" t="s">
        <v>1</v>
      </c>
      <c r="F1014" s="250" t="s">
        <v>137</v>
      </c>
      <c r="G1014" s="247"/>
      <c r="H1014" s="251">
        <v>4.4480000000000004</v>
      </c>
      <c r="I1014" s="252"/>
      <c r="J1014" s="247"/>
      <c r="K1014" s="247"/>
      <c r="L1014" s="253"/>
      <c r="M1014" s="254"/>
      <c r="N1014" s="255"/>
      <c r="O1014" s="255"/>
      <c r="P1014" s="255"/>
      <c r="Q1014" s="255"/>
      <c r="R1014" s="255"/>
      <c r="S1014" s="255"/>
      <c r="T1014" s="256"/>
      <c r="AT1014" s="257" t="s">
        <v>249</v>
      </c>
      <c r="AU1014" s="257" t="s">
        <v>88</v>
      </c>
      <c r="AV1014" s="12" t="s">
        <v>88</v>
      </c>
      <c r="AW1014" s="12" t="s">
        <v>31</v>
      </c>
      <c r="AX1014" s="12" t="s">
        <v>75</v>
      </c>
      <c r="AY1014" s="257" t="s">
        <v>241</v>
      </c>
    </row>
    <row r="1015" s="13" customFormat="1">
      <c r="B1015" s="258"/>
      <c r="C1015" s="259"/>
      <c r="D1015" s="248" t="s">
        <v>249</v>
      </c>
      <c r="E1015" s="260" t="s">
        <v>1</v>
      </c>
      <c r="F1015" s="261" t="s">
        <v>251</v>
      </c>
      <c r="G1015" s="259"/>
      <c r="H1015" s="262">
        <v>4.4480000000000004</v>
      </c>
      <c r="I1015" s="263"/>
      <c r="J1015" s="259"/>
      <c r="K1015" s="259"/>
      <c r="L1015" s="264"/>
      <c r="M1015" s="265"/>
      <c r="N1015" s="266"/>
      <c r="O1015" s="266"/>
      <c r="P1015" s="266"/>
      <c r="Q1015" s="266"/>
      <c r="R1015" s="266"/>
      <c r="S1015" s="266"/>
      <c r="T1015" s="267"/>
      <c r="AT1015" s="268" t="s">
        <v>249</v>
      </c>
      <c r="AU1015" s="268" t="s">
        <v>88</v>
      </c>
      <c r="AV1015" s="13" t="s">
        <v>247</v>
      </c>
      <c r="AW1015" s="13" t="s">
        <v>31</v>
      </c>
      <c r="AX1015" s="13" t="s">
        <v>82</v>
      </c>
      <c r="AY1015" s="268" t="s">
        <v>241</v>
      </c>
    </row>
    <row r="1016" s="1" customFormat="1" ht="24" customHeight="1">
      <c r="B1016" s="37"/>
      <c r="C1016" s="233" t="s">
        <v>1515</v>
      </c>
      <c r="D1016" s="233" t="s">
        <v>243</v>
      </c>
      <c r="E1016" s="234" t="s">
        <v>1516</v>
      </c>
      <c r="F1016" s="235" t="s">
        <v>1517</v>
      </c>
      <c r="G1016" s="236" t="s">
        <v>139</v>
      </c>
      <c r="H1016" s="237">
        <v>4.4480000000000004</v>
      </c>
      <c r="I1016" s="238"/>
      <c r="J1016" s="239">
        <f>ROUND(I1016*H1016,2)</f>
        <v>0</v>
      </c>
      <c r="K1016" s="235" t="s">
        <v>1513</v>
      </c>
      <c r="L1016" s="42"/>
      <c r="M1016" s="240" t="s">
        <v>1</v>
      </c>
      <c r="N1016" s="241" t="s">
        <v>41</v>
      </c>
      <c r="O1016" s="85"/>
      <c r="P1016" s="242">
        <f>O1016*H1016</f>
        <v>0</v>
      </c>
      <c r="Q1016" s="242">
        <v>0.00014999999999999999</v>
      </c>
      <c r="R1016" s="242">
        <f>Q1016*H1016</f>
        <v>0.00066719999999999995</v>
      </c>
      <c r="S1016" s="242">
        <v>0</v>
      </c>
      <c r="T1016" s="243">
        <f>S1016*H1016</f>
        <v>0</v>
      </c>
      <c r="AR1016" s="244" t="s">
        <v>328</v>
      </c>
      <c r="AT1016" s="244" t="s">
        <v>243</v>
      </c>
      <c r="AU1016" s="244" t="s">
        <v>88</v>
      </c>
      <c r="AY1016" s="16" t="s">
        <v>241</v>
      </c>
      <c r="BE1016" s="245">
        <f>IF(N1016="základná",J1016,0)</f>
        <v>0</v>
      </c>
      <c r="BF1016" s="245">
        <f>IF(N1016="znížená",J1016,0)</f>
        <v>0</v>
      </c>
      <c r="BG1016" s="245">
        <f>IF(N1016="zákl. prenesená",J1016,0)</f>
        <v>0</v>
      </c>
      <c r="BH1016" s="245">
        <f>IF(N1016="zníž. prenesená",J1016,0)</f>
        <v>0</v>
      </c>
      <c r="BI1016" s="245">
        <f>IF(N1016="nulová",J1016,0)</f>
        <v>0</v>
      </c>
      <c r="BJ1016" s="16" t="s">
        <v>88</v>
      </c>
      <c r="BK1016" s="245">
        <f>ROUND(I1016*H1016,2)</f>
        <v>0</v>
      </c>
      <c r="BL1016" s="16" t="s">
        <v>328</v>
      </c>
      <c r="BM1016" s="244" t="s">
        <v>1518</v>
      </c>
    </row>
    <row r="1017" s="12" customFormat="1">
      <c r="B1017" s="246"/>
      <c r="C1017" s="247"/>
      <c r="D1017" s="248" t="s">
        <v>249</v>
      </c>
      <c r="E1017" s="249" t="s">
        <v>1</v>
      </c>
      <c r="F1017" s="250" t="s">
        <v>1519</v>
      </c>
      <c r="G1017" s="247"/>
      <c r="H1017" s="251">
        <v>1.284</v>
      </c>
      <c r="I1017" s="252"/>
      <c r="J1017" s="247"/>
      <c r="K1017" s="247"/>
      <c r="L1017" s="253"/>
      <c r="M1017" s="254"/>
      <c r="N1017" s="255"/>
      <c r="O1017" s="255"/>
      <c r="P1017" s="255"/>
      <c r="Q1017" s="255"/>
      <c r="R1017" s="255"/>
      <c r="S1017" s="255"/>
      <c r="T1017" s="256"/>
      <c r="AT1017" s="257" t="s">
        <v>249</v>
      </c>
      <c r="AU1017" s="257" t="s">
        <v>88</v>
      </c>
      <c r="AV1017" s="12" t="s">
        <v>88</v>
      </c>
      <c r="AW1017" s="12" t="s">
        <v>31</v>
      </c>
      <c r="AX1017" s="12" t="s">
        <v>75</v>
      </c>
      <c r="AY1017" s="257" t="s">
        <v>241</v>
      </c>
    </row>
    <row r="1018" s="12" customFormat="1">
      <c r="B1018" s="246"/>
      <c r="C1018" s="247"/>
      <c r="D1018" s="248" t="s">
        <v>249</v>
      </c>
      <c r="E1018" s="249" t="s">
        <v>1</v>
      </c>
      <c r="F1018" s="250" t="s">
        <v>1520</v>
      </c>
      <c r="G1018" s="247"/>
      <c r="H1018" s="251">
        <v>0.94799999999999995</v>
      </c>
      <c r="I1018" s="252"/>
      <c r="J1018" s="247"/>
      <c r="K1018" s="247"/>
      <c r="L1018" s="253"/>
      <c r="M1018" s="254"/>
      <c r="N1018" s="255"/>
      <c r="O1018" s="255"/>
      <c r="P1018" s="255"/>
      <c r="Q1018" s="255"/>
      <c r="R1018" s="255"/>
      <c r="S1018" s="255"/>
      <c r="T1018" s="256"/>
      <c r="AT1018" s="257" t="s">
        <v>249</v>
      </c>
      <c r="AU1018" s="257" t="s">
        <v>88</v>
      </c>
      <c r="AV1018" s="12" t="s">
        <v>88</v>
      </c>
      <c r="AW1018" s="12" t="s">
        <v>31</v>
      </c>
      <c r="AX1018" s="12" t="s">
        <v>75</v>
      </c>
      <c r="AY1018" s="257" t="s">
        <v>241</v>
      </c>
    </row>
    <row r="1019" s="12" customFormat="1">
      <c r="B1019" s="246"/>
      <c r="C1019" s="247"/>
      <c r="D1019" s="248" t="s">
        <v>249</v>
      </c>
      <c r="E1019" s="249" t="s">
        <v>1</v>
      </c>
      <c r="F1019" s="250" t="s">
        <v>1521</v>
      </c>
      <c r="G1019" s="247"/>
      <c r="H1019" s="251">
        <v>1.0980000000000001</v>
      </c>
      <c r="I1019" s="252"/>
      <c r="J1019" s="247"/>
      <c r="K1019" s="247"/>
      <c r="L1019" s="253"/>
      <c r="M1019" s="254"/>
      <c r="N1019" s="255"/>
      <c r="O1019" s="255"/>
      <c r="P1019" s="255"/>
      <c r="Q1019" s="255"/>
      <c r="R1019" s="255"/>
      <c r="S1019" s="255"/>
      <c r="T1019" s="256"/>
      <c r="AT1019" s="257" t="s">
        <v>249</v>
      </c>
      <c r="AU1019" s="257" t="s">
        <v>88</v>
      </c>
      <c r="AV1019" s="12" t="s">
        <v>88</v>
      </c>
      <c r="AW1019" s="12" t="s">
        <v>31</v>
      </c>
      <c r="AX1019" s="12" t="s">
        <v>75</v>
      </c>
      <c r="AY1019" s="257" t="s">
        <v>241</v>
      </c>
    </row>
    <row r="1020" s="12" customFormat="1">
      <c r="B1020" s="246"/>
      <c r="C1020" s="247"/>
      <c r="D1020" s="248" t="s">
        <v>249</v>
      </c>
      <c r="E1020" s="249" t="s">
        <v>1</v>
      </c>
      <c r="F1020" s="250" t="s">
        <v>1522</v>
      </c>
      <c r="G1020" s="247"/>
      <c r="H1020" s="251">
        <v>1.1180000000000001</v>
      </c>
      <c r="I1020" s="252"/>
      <c r="J1020" s="247"/>
      <c r="K1020" s="247"/>
      <c r="L1020" s="253"/>
      <c r="M1020" s="254"/>
      <c r="N1020" s="255"/>
      <c r="O1020" s="255"/>
      <c r="P1020" s="255"/>
      <c r="Q1020" s="255"/>
      <c r="R1020" s="255"/>
      <c r="S1020" s="255"/>
      <c r="T1020" s="256"/>
      <c r="AT1020" s="257" t="s">
        <v>249</v>
      </c>
      <c r="AU1020" s="257" t="s">
        <v>88</v>
      </c>
      <c r="AV1020" s="12" t="s">
        <v>88</v>
      </c>
      <c r="AW1020" s="12" t="s">
        <v>31</v>
      </c>
      <c r="AX1020" s="12" t="s">
        <v>75</v>
      </c>
      <c r="AY1020" s="257" t="s">
        <v>241</v>
      </c>
    </row>
    <row r="1021" s="13" customFormat="1">
      <c r="B1021" s="258"/>
      <c r="C1021" s="259"/>
      <c r="D1021" s="248" t="s">
        <v>249</v>
      </c>
      <c r="E1021" s="260" t="s">
        <v>137</v>
      </c>
      <c r="F1021" s="261" t="s">
        <v>251</v>
      </c>
      <c r="G1021" s="259"/>
      <c r="H1021" s="262">
        <v>4.4480000000000004</v>
      </c>
      <c r="I1021" s="263"/>
      <c r="J1021" s="259"/>
      <c r="K1021" s="259"/>
      <c r="L1021" s="264"/>
      <c r="M1021" s="265"/>
      <c r="N1021" s="266"/>
      <c r="O1021" s="266"/>
      <c r="P1021" s="266"/>
      <c r="Q1021" s="266"/>
      <c r="R1021" s="266"/>
      <c r="S1021" s="266"/>
      <c r="T1021" s="267"/>
      <c r="AT1021" s="268" t="s">
        <v>249</v>
      </c>
      <c r="AU1021" s="268" t="s">
        <v>88</v>
      </c>
      <c r="AV1021" s="13" t="s">
        <v>247</v>
      </c>
      <c r="AW1021" s="13" t="s">
        <v>31</v>
      </c>
      <c r="AX1021" s="13" t="s">
        <v>82</v>
      </c>
      <c r="AY1021" s="268" t="s">
        <v>241</v>
      </c>
    </row>
    <row r="1022" s="1" customFormat="1" ht="24" customHeight="1">
      <c r="B1022" s="37"/>
      <c r="C1022" s="233" t="s">
        <v>1523</v>
      </c>
      <c r="D1022" s="233" t="s">
        <v>243</v>
      </c>
      <c r="E1022" s="234" t="s">
        <v>1524</v>
      </c>
      <c r="F1022" s="235" t="s">
        <v>1525</v>
      </c>
      <c r="G1022" s="236" t="s">
        <v>139</v>
      </c>
      <c r="H1022" s="237">
        <v>191.273</v>
      </c>
      <c r="I1022" s="238"/>
      <c r="J1022" s="239">
        <f>ROUND(I1022*H1022,2)</f>
        <v>0</v>
      </c>
      <c r="K1022" s="235" t="s">
        <v>1</v>
      </c>
      <c r="L1022" s="42"/>
      <c r="M1022" s="240" t="s">
        <v>1</v>
      </c>
      <c r="N1022" s="241" t="s">
        <v>41</v>
      </c>
      <c r="O1022" s="85"/>
      <c r="P1022" s="242">
        <f>O1022*H1022</f>
        <v>0</v>
      </c>
      <c r="Q1022" s="242">
        <v>0.001</v>
      </c>
      <c r="R1022" s="242">
        <f>Q1022*H1022</f>
        <v>0.191273</v>
      </c>
      <c r="S1022" s="242">
        <v>0</v>
      </c>
      <c r="T1022" s="243">
        <f>S1022*H1022</f>
        <v>0</v>
      </c>
      <c r="AR1022" s="244" t="s">
        <v>328</v>
      </c>
      <c r="AT1022" s="244" t="s">
        <v>243</v>
      </c>
      <c r="AU1022" s="244" t="s">
        <v>88</v>
      </c>
      <c r="AY1022" s="16" t="s">
        <v>241</v>
      </c>
      <c r="BE1022" s="245">
        <f>IF(N1022="základná",J1022,0)</f>
        <v>0</v>
      </c>
      <c r="BF1022" s="245">
        <f>IF(N1022="znížená",J1022,0)</f>
        <v>0</v>
      </c>
      <c r="BG1022" s="245">
        <f>IF(N1022="zákl. prenesená",J1022,0)</f>
        <v>0</v>
      </c>
      <c r="BH1022" s="245">
        <f>IF(N1022="zníž. prenesená",J1022,0)</f>
        <v>0</v>
      </c>
      <c r="BI1022" s="245">
        <f>IF(N1022="nulová",J1022,0)</f>
        <v>0</v>
      </c>
      <c r="BJ1022" s="16" t="s">
        <v>88</v>
      </c>
      <c r="BK1022" s="245">
        <f>ROUND(I1022*H1022,2)</f>
        <v>0</v>
      </c>
      <c r="BL1022" s="16" t="s">
        <v>328</v>
      </c>
      <c r="BM1022" s="244" t="s">
        <v>1526</v>
      </c>
    </row>
    <row r="1023" s="12" customFormat="1">
      <c r="B1023" s="246"/>
      <c r="C1023" s="247"/>
      <c r="D1023" s="248" t="s">
        <v>249</v>
      </c>
      <c r="E1023" s="249" t="s">
        <v>1</v>
      </c>
      <c r="F1023" s="250" t="s">
        <v>1527</v>
      </c>
      <c r="G1023" s="247"/>
      <c r="H1023" s="251">
        <v>41.909999999999997</v>
      </c>
      <c r="I1023" s="252"/>
      <c r="J1023" s="247"/>
      <c r="K1023" s="247"/>
      <c r="L1023" s="253"/>
      <c r="M1023" s="254"/>
      <c r="N1023" s="255"/>
      <c r="O1023" s="255"/>
      <c r="P1023" s="255"/>
      <c r="Q1023" s="255"/>
      <c r="R1023" s="255"/>
      <c r="S1023" s="255"/>
      <c r="T1023" s="256"/>
      <c r="AT1023" s="257" t="s">
        <v>249</v>
      </c>
      <c r="AU1023" s="257" t="s">
        <v>88</v>
      </c>
      <c r="AV1023" s="12" t="s">
        <v>88</v>
      </c>
      <c r="AW1023" s="12" t="s">
        <v>31</v>
      </c>
      <c r="AX1023" s="12" t="s">
        <v>75</v>
      </c>
      <c r="AY1023" s="257" t="s">
        <v>241</v>
      </c>
    </row>
    <row r="1024" s="12" customFormat="1">
      <c r="B1024" s="246"/>
      <c r="C1024" s="247"/>
      <c r="D1024" s="248" t="s">
        <v>249</v>
      </c>
      <c r="E1024" s="249" t="s">
        <v>1</v>
      </c>
      <c r="F1024" s="250" t="s">
        <v>1528</v>
      </c>
      <c r="G1024" s="247"/>
      <c r="H1024" s="251">
        <v>10.560000000000001</v>
      </c>
      <c r="I1024" s="252"/>
      <c r="J1024" s="247"/>
      <c r="K1024" s="247"/>
      <c r="L1024" s="253"/>
      <c r="M1024" s="254"/>
      <c r="N1024" s="255"/>
      <c r="O1024" s="255"/>
      <c r="P1024" s="255"/>
      <c r="Q1024" s="255"/>
      <c r="R1024" s="255"/>
      <c r="S1024" s="255"/>
      <c r="T1024" s="256"/>
      <c r="AT1024" s="257" t="s">
        <v>249</v>
      </c>
      <c r="AU1024" s="257" t="s">
        <v>88</v>
      </c>
      <c r="AV1024" s="12" t="s">
        <v>88</v>
      </c>
      <c r="AW1024" s="12" t="s">
        <v>31</v>
      </c>
      <c r="AX1024" s="12" t="s">
        <v>75</v>
      </c>
      <c r="AY1024" s="257" t="s">
        <v>241</v>
      </c>
    </row>
    <row r="1025" s="12" customFormat="1">
      <c r="B1025" s="246"/>
      <c r="C1025" s="247"/>
      <c r="D1025" s="248" t="s">
        <v>249</v>
      </c>
      <c r="E1025" s="249" t="s">
        <v>1</v>
      </c>
      <c r="F1025" s="250" t="s">
        <v>1529</v>
      </c>
      <c r="G1025" s="247"/>
      <c r="H1025" s="251">
        <v>110.618</v>
      </c>
      <c r="I1025" s="252"/>
      <c r="J1025" s="247"/>
      <c r="K1025" s="247"/>
      <c r="L1025" s="253"/>
      <c r="M1025" s="254"/>
      <c r="N1025" s="255"/>
      <c r="O1025" s="255"/>
      <c r="P1025" s="255"/>
      <c r="Q1025" s="255"/>
      <c r="R1025" s="255"/>
      <c r="S1025" s="255"/>
      <c r="T1025" s="256"/>
      <c r="AT1025" s="257" t="s">
        <v>249</v>
      </c>
      <c r="AU1025" s="257" t="s">
        <v>88</v>
      </c>
      <c r="AV1025" s="12" t="s">
        <v>88</v>
      </c>
      <c r="AW1025" s="12" t="s">
        <v>31</v>
      </c>
      <c r="AX1025" s="12" t="s">
        <v>75</v>
      </c>
      <c r="AY1025" s="257" t="s">
        <v>241</v>
      </c>
    </row>
    <row r="1026" s="12" customFormat="1">
      <c r="B1026" s="246"/>
      <c r="C1026" s="247"/>
      <c r="D1026" s="248" t="s">
        <v>249</v>
      </c>
      <c r="E1026" s="249" t="s">
        <v>1</v>
      </c>
      <c r="F1026" s="250" t="s">
        <v>1530</v>
      </c>
      <c r="G1026" s="247"/>
      <c r="H1026" s="251">
        <v>28.184999999999999</v>
      </c>
      <c r="I1026" s="252"/>
      <c r="J1026" s="247"/>
      <c r="K1026" s="247"/>
      <c r="L1026" s="253"/>
      <c r="M1026" s="254"/>
      <c r="N1026" s="255"/>
      <c r="O1026" s="255"/>
      <c r="P1026" s="255"/>
      <c r="Q1026" s="255"/>
      <c r="R1026" s="255"/>
      <c r="S1026" s="255"/>
      <c r="T1026" s="256"/>
      <c r="AT1026" s="257" t="s">
        <v>249</v>
      </c>
      <c r="AU1026" s="257" t="s">
        <v>88</v>
      </c>
      <c r="AV1026" s="12" t="s">
        <v>88</v>
      </c>
      <c r="AW1026" s="12" t="s">
        <v>31</v>
      </c>
      <c r="AX1026" s="12" t="s">
        <v>75</v>
      </c>
      <c r="AY1026" s="257" t="s">
        <v>241</v>
      </c>
    </row>
    <row r="1027" s="13" customFormat="1">
      <c r="B1027" s="258"/>
      <c r="C1027" s="259"/>
      <c r="D1027" s="248" t="s">
        <v>249</v>
      </c>
      <c r="E1027" s="260" t="s">
        <v>111</v>
      </c>
      <c r="F1027" s="261" t="s">
        <v>251</v>
      </c>
      <c r="G1027" s="259"/>
      <c r="H1027" s="262">
        <v>191.273</v>
      </c>
      <c r="I1027" s="263"/>
      <c r="J1027" s="259"/>
      <c r="K1027" s="259"/>
      <c r="L1027" s="264"/>
      <c r="M1027" s="265"/>
      <c r="N1027" s="266"/>
      <c r="O1027" s="266"/>
      <c r="P1027" s="266"/>
      <c r="Q1027" s="266"/>
      <c r="R1027" s="266"/>
      <c r="S1027" s="266"/>
      <c r="T1027" s="267"/>
      <c r="AT1027" s="268" t="s">
        <v>249</v>
      </c>
      <c r="AU1027" s="268" t="s">
        <v>88</v>
      </c>
      <c r="AV1027" s="13" t="s">
        <v>247</v>
      </c>
      <c r="AW1027" s="13" t="s">
        <v>31</v>
      </c>
      <c r="AX1027" s="13" t="s">
        <v>82</v>
      </c>
      <c r="AY1027" s="268" t="s">
        <v>241</v>
      </c>
    </row>
    <row r="1028" s="11" customFormat="1" ht="22.8" customHeight="1">
      <c r="B1028" s="217"/>
      <c r="C1028" s="218"/>
      <c r="D1028" s="219" t="s">
        <v>74</v>
      </c>
      <c r="E1028" s="231" t="s">
        <v>1531</v>
      </c>
      <c r="F1028" s="231" t="s">
        <v>1532</v>
      </c>
      <c r="G1028" s="218"/>
      <c r="H1028" s="218"/>
      <c r="I1028" s="221"/>
      <c r="J1028" s="232">
        <f>BK1028</f>
        <v>0</v>
      </c>
      <c r="K1028" s="218"/>
      <c r="L1028" s="223"/>
      <c r="M1028" s="224"/>
      <c r="N1028" s="225"/>
      <c r="O1028" s="225"/>
      <c r="P1028" s="226">
        <f>SUM(P1029:P1044)</f>
        <v>0</v>
      </c>
      <c r="Q1028" s="225"/>
      <c r="R1028" s="226">
        <f>SUM(R1029:R1044)</f>
        <v>0.25756755000000003</v>
      </c>
      <c r="S1028" s="225"/>
      <c r="T1028" s="227">
        <f>SUM(T1029:T1044)</f>
        <v>0</v>
      </c>
      <c r="AR1028" s="228" t="s">
        <v>88</v>
      </c>
      <c r="AT1028" s="229" t="s">
        <v>74</v>
      </c>
      <c r="AU1028" s="229" t="s">
        <v>82</v>
      </c>
      <c r="AY1028" s="228" t="s">
        <v>241</v>
      </c>
      <c r="BK1028" s="230">
        <f>SUM(BK1029:BK1044)</f>
        <v>0</v>
      </c>
    </row>
    <row r="1029" s="1" customFormat="1" ht="24" customHeight="1">
      <c r="B1029" s="37"/>
      <c r="C1029" s="233" t="s">
        <v>1533</v>
      </c>
      <c r="D1029" s="233" t="s">
        <v>243</v>
      </c>
      <c r="E1029" s="234" t="s">
        <v>1534</v>
      </c>
      <c r="F1029" s="235" t="s">
        <v>1535</v>
      </c>
      <c r="G1029" s="236" t="s">
        <v>139</v>
      </c>
      <c r="H1029" s="237">
        <v>1039.116</v>
      </c>
      <c r="I1029" s="238"/>
      <c r="J1029" s="239">
        <f>ROUND(I1029*H1029,2)</f>
        <v>0</v>
      </c>
      <c r="K1029" s="235" t="s">
        <v>246</v>
      </c>
      <c r="L1029" s="42"/>
      <c r="M1029" s="240" t="s">
        <v>1</v>
      </c>
      <c r="N1029" s="241" t="s">
        <v>41</v>
      </c>
      <c r="O1029" s="85"/>
      <c r="P1029" s="242">
        <f>O1029*H1029</f>
        <v>0</v>
      </c>
      <c r="Q1029" s="242">
        <v>0.00010000000000000001</v>
      </c>
      <c r="R1029" s="242">
        <f>Q1029*H1029</f>
        <v>0.10391160000000001</v>
      </c>
      <c r="S1029" s="242">
        <v>0</v>
      </c>
      <c r="T1029" s="243">
        <f>S1029*H1029</f>
        <v>0</v>
      </c>
      <c r="AR1029" s="244" t="s">
        <v>328</v>
      </c>
      <c r="AT1029" s="244" t="s">
        <v>243</v>
      </c>
      <c r="AU1029" s="244" t="s">
        <v>88</v>
      </c>
      <c r="AY1029" s="16" t="s">
        <v>241</v>
      </c>
      <c r="BE1029" s="245">
        <f>IF(N1029="základná",J1029,0)</f>
        <v>0</v>
      </c>
      <c r="BF1029" s="245">
        <f>IF(N1029="znížená",J1029,0)</f>
        <v>0</v>
      </c>
      <c r="BG1029" s="245">
        <f>IF(N1029="zákl. prenesená",J1029,0)</f>
        <v>0</v>
      </c>
      <c r="BH1029" s="245">
        <f>IF(N1029="zníž. prenesená",J1029,0)</f>
        <v>0</v>
      </c>
      <c r="BI1029" s="245">
        <f>IF(N1029="nulová",J1029,0)</f>
        <v>0</v>
      </c>
      <c r="BJ1029" s="16" t="s">
        <v>88</v>
      </c>
      <c r="BK1029" s="245">
        <f>ROUND(I1029*H1029,2)</f>
        <v>0</v>
      </c>
      <c r="BL1029" s="16" t="s">
        <v>328</v>
      </c>
      <c r="BM1029" s="244" t="s">
        <v>1536</v>
      </c>
    </row>
    <row r="1030" s="14" customFormat="1">
      <c r="B1030" s="269"/>
      <c r="C1030" s="270"/>
      <c r="D1030" s="248" t="s">
        <v>249</v>
      </c>
      <c r="E1030" s="271" t="s">
        <v>1</v>
      </c>
      <c r="F1030" s="272" t="s">
        <v>1537</v>
      </c>
      <c r="G1030" s="270"/>
      <c r="H1030" s="271" t="s">
        <v>1</v>
      </c>
      <c r="I1030" s="273"/>
      <c r="J1030" s="270"/>
      <c r="K1030" s="270"/>
      <c r="L1030" s="274"/>
      <c r="M1030" s="275"/>
      <c r="N1030" s="276"/>
      <c r="O1030" s="276"/>
      <c r="P1030" s="276"/>
      <c r="Q1030" s="276"/>
      <c r="R1030" s="276"/>
      <c r="S1030" s="276"/>
      <c r="T1030" s="277"/>
      <c r="AT1030" s="278" t="s">
        <v>249</v>
      </c>
      <c r="AU1030" s="278" t="s">
        <v>88</v>
      </c>
      <c r="AV1030" s="14" t="s">
        <v>82</v>
      </c>
      <c r="AW1030" s="14" t="s">
        <v>31</v>
      </c>
      <c r="AX1030" s="14" t="s">
        <v>75</v>
      </c>
      <c r="AY1030" s="278" t="s">
        <v>241</v>
      </c>
    </row>
    <row r="1031" s="12" customFormat="1">
      <c r="B1031" s="246"/>
      <c r="C1031" s="247"/>
      <c r="D1031" s="248" t="s">
        <v>249</v>
      </c>
      <c r="E1031" s="249" t="s">
        <v>1</v>
      </c>
      <c r="F1031" s="250" t="s">
        <v>1538</v>
      </c>
      <c r="G1031" s="247"/>
      <c r="H1031" s="251">
        <v>397.50999999999999</v>
      </c>
      <c r="I1031" s="252"/>
      <c r="J1031" s="247"/>
      <c r="K1031" s="247"/>
      <c r="L1031" s="253"/>
      <c r="M1031" s="254"/>
      <c r="N1031" s="255"/>
      <c r="O1031" s="255"/>
      <c r="P1031" s="255"/>
      <c r="Q1031" s="255"/>
      <c r="R1031" s="255"/>
      <c r="S1031" s="255"/>
      <c r="T1031" s="256"/>
      <c r="AT1031" s="257" t="s">
        <v>249</v>
      </c>
      <c r="AU1031" s="257" t="s">
        <v>88</v>
      </c>
      <c r="AV1031" s="12" t="s">
        <v>88</v>
      </c>
      <c r="AW1031" s="12" t="s">
        <v>31</v>
      </c>
      <c r="AX1031" s="12" t="s">
        <v>75</v>
      </c>
      <c r="AY1031" s="257" t="s">
        <v>241</v>
      </c>
    </row>
    <row r="1032" s="14" customFormat="1">
      <c r="B1032" s="269"/>
      <c r="C1032" s="270"/>
      <c r="D1032" s="248" t="s">
        <v>249</v>
      </c>
      <c r="E1032" s="271" t="s">
        <v>1</v>
      </c>
      <c r="F1032" s="272" t="s">
        <v>1539</v>
      </c>
      <c r="G1032" s="270"/>
      <c r="H1032" s="271" t="s">
        <v>1</v>
      </c>
      <c r="I1032" s="273"/>
      <c r="J1032" s="270"/>
      <c r="K1032" s="270"/>
      <c r="L1032" s="274"/>
      <c r="M1032" s="275"/>
      <c r="N1032" s="276"/>
      <c r="O1032" s="276"/>
      <c r="P1032" s="276"/>
      <c r="Q1032" s="276"/>
      <c r="R1032" s="276"/>
      <c r="S1032" s="276"/>
      <c r="T1032" s="277"/>
      <c r="AT1032" s="278" t="s">
        <v>249</v>
      </c>
      <c r="AU1032" s="278" t="s">
        <v>88</v>
      </c>
      <c r="AV1032" s="14" t="s">
        <v>82</v>
      </c>
      <c r="AW1032" s="14" t="s">
        <v>31</v>
      </c>
      <c r="AX1032" s="14" t="s">
        <v>75</v>
      </c>
      <c r="AY1032" s="278" t="s">
        <v>241</v>
      </c>
    </row>
    <row r="1033" s="12" customFormat="1">
      <c r="B1033" s="246"/>
      <c r="C1033" s="247"/>
      <c r="D1033" s="248" t="s">
        <v>249</v>
      </c>
      <c r="E1033" s="249" t="s">
        <v>1</v>
      </c>
      <c r="F1033" s="250" t="s">
        <v>1540</v>
      </c>
      <c r="G1033" s="247"/>
      <c r="H1033" s="251">
        <v>13.880000000000001</v>
      </c>
      <c r="I1033" s="252"/>
      <c r="J1033" s="247"/>
      <c r="K1033" s="247"/>
      <c r="L1033" s="253"/>
      <c r="M1033" s="254"/>
      <c r="N1033" s="255"/>
      <c r="O1033" s="255"/>
      <c r="P1033" s="255"/>
      <c r="Q1033" s="255"/>
      <c r="R1033" s="255"/>
      <c r="S1033" s="255"/>
      <c r="T1033" s="256"/>
      <c r="AT1033" s="257" t="s">
        <v>249</v>
      </c>
      <c r="AU1033" s="257" t="s">
        <v>88</v>
      </c>
      <c r="AV1033" s="12" t="s">
        <v>88</v>
      </c>
      <c r="AW1033" s="12" t="s">
        <v>31</v>
      </c>
      <c r="AX1033" s="12" t="s">
        <v>75</v>
      </c>
      <c r="AY1033" s="257" t="s">
        <v>241</v>
      </c>
    </row>
    <row r="1034" s="12" customFormat="1">
      <c r="B1034" s="246"/>
      <c r="C1034" s="247"/>
      <c r="D1034" s="248" t="s">
        <v>249</v>
      </c>
      <c r="E1034" s="249" t="s">
        <v>1</v>
      </c>
      <c r="F1034" s="250" t="s">
        <v>1541</v>
      </c>
      <c r="G1034" s="247"/>
      <c r="H1034" s="251">
        <v>71.775000000000006</v>
      </c>
      <c r="I1034" s="252"/>
      <c r="J1034" s="247"/>
      <c r="K1034" s="247"/>
      <c r="L1034" s="253"/>
      <c r="M1034" s="254"/>
      <c r="N1034" s="255"/>
      <c r="O1034" s="255"/>
      <c r="P1034" s="255"/>
      <c r="Q1034" s="255"/>
      <c r="R1034" s="255"/>
      <c r="S1034" s="255"/>
      <c r="T1034" s="256"/>
      <c r="AT1034" s="257" t="s">
        <v>249</v>
      </c>
      <c r="AU1034" s="257" t="s">
        <v>88</v>
      </c>
      <c r="AV1034" s="12" t="s">
        <v>88</v>
      </c>
      <c r="AW1034" s="12" t="s">
        <v>31</v>
      </c>
      <c r="AX1034" s="12" t="s">
        <v>75</v>
      </c>
      <c r="AY1034" s="257" t="s">
        <v>241</v>
      </c>
    </row>
    <row r="1035" s="12" customFormat="1">
      <c r="B1035" s="246"/>
      <c r="C1035" s="247"/>
      <c r="D1035" s="248" t="s">
        <v>249</v>
      </c>
      <c r="E1035" s="249" t="s">
        <v>1</v>
      </c>
      <c r="F1035" s="250" t="s">
        <v>1542</v>
      </c>
      <c r="G1035" s="247"/>
      <c r="H1035" s="251">
        <v>96.317999999999998</v>
      </c>
      <c r="I1035" s="252"/>
      <c r="J1035" s="247"/>
      <c r="K1035" s="247"/>
      <c r="L1035" s="253"/>
      <c r="M1035" s="254"/>
      <c r="N1035" s="255"/>
      <c r="O1035" s="255"/>
      <c r="P1035" s="255"/>
      <c r="Q1035" s="255"/>
      <c r="R1035" s="255"/>
      <c r="S1035" s="255"/>
      <c r="T1035" s="256"/>
      <c r="AT1035" s="257" t="s">
        <v>249</v>
      </c>
      <c r="AU1035" s="257" t="s">
        <v>88</v>
      </c>
      <c r="AV1035" s="12" t="s">
        <v>88</v>
      </c>
      <c r="AW1035" s="12" t="s">
        <v>31</v>
      </c>
      <c r="AX1035" s="12" t="s">
        <v>75</v>
      </c>
      <c r="AY1035" s="257" t="s">
        <v>241</v>
      </c>
    </row>
    <row r="1036" s="12" customFormat="1">
      <c r="B1036" s="246"/>
      <c r="C1036" s="247"/>
      <c r="D1036" s="248" t="s">
        <v>249</v>
      </c>
      <c r="E1036" s="249" t="s">
        <v>1</v>
      </c>
      <c r="F1036" s="250" t="s">
        <v>1543</v>
      </c>
      <c r="G1036" s="247"/>
      <c r="H1036" s="251">
        <v>85.185000000000002</v>
      </c>
      <c r="I1036" s="252"/>
      <c r="J1036" s="247"/>
      <c r="K1036" s="247"/>
      <c r="L1036" s="253"/>
      <c r="M1036" s="254"/>
      <c r="N1036" s="255"/>
      <c r="O1036" s="255"/>
      <c r="P1036" s="255"/>
      <c r="Q1036" s="255"/>
      <c r="R1036" s="255"/>
      <c r="S1036" s="255"/>
      <c r="T1036" s="256"/>
      <c r="AT1036" s="257" t="s">
        <v>249</v>
      </c>
      <c r="AU1036" s="257" t="s">
        <v>88</v>
      </c>
      <c r="AV1036" s="12" t="s">
        <v>88</v>
      </c>
      <c r="AW1036" s="12" t="s">
        <v>31</v>
      </c>
      <c r="AX1036" s="12" t="s">
        <v>75</v>
      </c>
      <c r="AY1036" s="257" t="s">
        <v>241</v>
      </c>
    </row>
    <row r="1037" s="12" customFormat="1">
      <c r="B1037" s="246"/>
      <c r="C1037" s="247"/>
      <c r="D1037" s="248" t="s">
        <v>249</v>
      </c>
      <c r="E1037" s="249" t="s">
        <v>1</v>
      </c>
      <c r="F1037" s="250" t="s">
        <v>1544</v>
      </c>
      <c r="G1037" s="247"/>
      <c r="H1037" s="251">
        <v>212.84100000000001</v>
      </c>
      <c r="I1037" s="252"/>
      <c r="J1037" s="247"/>
      <c r="K1037" s="247"/>
      <c r="L1037" s="253"/>
      <c r="M1037" s="254"/>
      <c r="N1037" s="255"/>
      <c r="O1037" s="255"/>
      <c r="P1037" s="255"/>
      <c r="Q1037" s="255"/>
      <c r="R1037" s="255"/>
      <c r="S1037" s="255"/>
      <c r="T1037" s="256"/>
      <c r="AT1037" s="257" t="s">
        <v>249</v>
      </c>
      <c r="AU1037" s="257" t="s">
        <v>88</v>
      </c>
      <c r="AV1037" s="12" t="s">
        <v>88</v>
      </c>
      <c r="AW1037" s="12" t="s">
        <v>31</v>
      </c>
      <c r="AX1037" s="12" t="s">
        <v>75</v>
      </c>
      <c r="AY1037" s="257" t="s">
        <v>241</v>
      </c>
    </row>
    <row r="1038" s="12" customFormat="1">
      <c r="B1038" s="246"/>
      <c r="C1038" s="247"/>
      <c r="D1038" s="248" t="s">
        <v>249</v>
      </c>
      <c r="E1038" s="249" t="s">
        <v>1</v>
      </c>
      <c r="F1038" s="250" t="s">
        <v>1545</v>
      </c>
      <c r="G1038" s="247"/>
      <c r="H1038" s="251">
        <v>40.427</v>
      </c>
      <c r="I1038" s="252"/>
      <c r="J1038" s="247"/>
      <c r="K1038" s="247"/>
      <c r="L1038" s="253"/>
      <c r="M1038" s="254"/>
      <c r="N1038" s="255"/>
      <c r="O1038" s="255"/>
      <c r="P1038" s="255"/>
      <c r="Q1038" s="255"/>
      <c r="R1038" s="255"/>
      <c r="S1038" s="255"/>
      <c r="T1038" s="256"/>
      <c r="AT1038" s="257" t="s">
        <v>249</v>
      </c>
      <c r="AU1038" s="257" t="s">
        <v>88</v>
      </c>
      <c r="AV1038" s="12" t="s">
        <v>88</v>
      </c>
      <c r="AW1038" s="12" t="s">
        <v>31</v>
      </c>
      <c r="AX1038" s="12" t="s">
        <v>75</v>
      </c>
      <c r="AY1038" s="257" t="s">
        <v>241</v>
      </c>
    </row>
    <row r="1039" s="12" customFormat="1">
      <c r="B1039" s="246"/>
      <c r="C1039" s="247"/>
      <c r="D1039" s="248" t="s">
        <v>249</v>
      </c>
      <c r="E1039" s="249" t="s">
        <v>1</v>
      </c>
      <c r="F1039" s="250" t="s">
        <v>1546</v>
      </c>
      <c r="G1039" s="247"/>
      <c r="H1039" s="251">
        <v>60.963000000000001</v>
      </c>
      <c r="I1039" s="252"/>
      <c r="J1039" s="247"/>
      <c r="K1039" s="247"/>
      <c r="L1039" s="253"/>
      <c r="M1039" s="254"/>
      <c r="N1039" s="255"/>
      <c r="O1039" s="255"/>
      <c r="P1039" s="255"/>
      <c r="Q1039" s="255"/>
      <c r="R1039" s="255"/>
      <c r="S1039" s="255"/>
      <c r="T1039" s="256"/>
      <c r="AT1039" s="257" t="s">
        <v>249</v>
      </c>
      <c r="AU1039" s="257" t="s">
        <v>88</v>
      </c>
      <c r="AV1039" s="12" t="s">
        <v>88</v>
      </c>
      <c r="AW1039" s="12" t="s">
        <v>31</v>
      </c>
      <c r="AX1039" s="12" t="s">
        <v>75</v>
      </c>
      <c r="AY1039" s="257" t="s">
        <v>241</v>
      </c>
    </row>
    <row r="1040" s="12" customFormat="1">
      <c r="B1040" s="246"/>
      <c r="C1040" s="247"/>
      <c r="D1040" s="248" t="s">
        <v>249</v>
      </c>
      <c r="E1040" s="249" t="s">
        <v>1</v>
      </c>
      <c r="F1040" s="250" t="s">
        <v>1547</v>
      </c>
      <c r="G1040" s="247"/>
      <c r="H1040" s="251">
        <v>60.216999999999999</v>
      </c>
      <c r="I1040" s="252"/>
      <c r="J1040" s="247"/>
      <c r="K1040" s="247"/>
      <c r="L1040" s="253"/>
      <c r="M1040" s="254"/>
      <c r="N1040" s="255"/>
      <c r="O1040" s="255"/>
      <c r="P1040" s="255"/>
      <c r="Q1040" s="255"/>
      <c r="R1040" s="255"/>
      <c r="S1040" s="255"/>
      <c r="T1040" s="256"/>
      <c r="AT1040" s="257" t="s">
        <v>249</v>
      </c>
      <c r="AU1040" s="257" t="s">
        <v>88</v>
      </c>
      <c r="AV1040" s="12" t="s">
        <v>88</v>
      </c>
      <c r="AW1040" s="12" t="s">
        <v>31</v>
      </c>
      <c r="AX1040" s="12" t="s">
        <v>75</v>
      </c>
      <c r="AY1040" s="257" t="s">
        <v>241</v>
      </c>
    </row>
    <row r="1041" s="13" customFormat="1">
      <c r="B1041" s="258"/>
      <c r="C1041" s="259"/>
      <c r="D1041" s="248" t="s">
        <v>249</v>
      </c>
      <c r="E1041" s="260" t="s">
        <v>105</v>
      </c>
      <c r="F1041" s="261" t="s">
        <v>251</v>
      </c>
      <c r="G1041" s="259"/>
      <c r="H1041" s="262">
        <v>1039.116</v>
      </c>
      <c r="I1041" s="263"/>
      <c r="J1041" s="259"/>
      <c r="K1041" s="259"/>
      <c r="L1041" s="264"/>
      <c r="M1041" s="265"/>
      <c r="N1041" s="266"/>
      <c r="O1041" s="266"/>
      <c r="P1041" s="266"/>
      <c r="Q1041" s="266"/>
      <c r="R1041" s="266"/>
      <c r="S1041" s="266"/>
      <c r="T1041" s="267"/>
      <c r="AT1041" s="268" t="s">
        <v>249</v>
      </c>
      <c r="AU1041" s="268" t="s">
        <v>88</v>
      </c>
      <c r="AV1041" s="13" t="s">
        <v>247</v>
      </c>
      <c r="AW1041" s="13" t="s">
        <v>31</v>
      </c>
      <c r="AX1041" s="13" t="s">
        <v>82</v>
      </c>
      <c r="AY1041" s="268" t="s">
        <v>241</v>
      </c>
    </row>
    <row r="1042" s="1" customFormat="1" ht="36" customHeight="1">
      <c r="B1042" s="37"/>
      <c r="C1042" s="233" t="s">
        <v>1548</v>
      </c>
      <c r="D1042" s="233" t="s">
        <v>243</v>
      </c>
      <c r="E1042" s="234" t="s">
        <v>1549</v>
      </c>
      <c r="F1042" s="235" t="s">
        <v>1550</v>
      </c>
      <c r="G1042" s="236" t="s">
        <v>139</v>
      </c>
      <c r="H1042" s="237">
        <v>731.69500000000005</v>
      </c>
      <c r="I1042" s="238"/>
      <c r="J1042" s="239">
        <f>ROUND(I1042*H1042,2)</f>
        <v>0</v>
      </c>
      <c r="K1042" s="235" t="s">
        <v>246</v>
      </c>
      <c r="L1042" s="42"/>
      <c r="M1042" s="240" t="s">
        <v>1</v>
      </c>
      <c r="N1042" s="241" t="s">
        <v>41</v>
      </c>
      <c r="O1042" s="85"/>
      <c r="P1042" s="242">
        <f>O1042*H1042</f>
        <v>0</v>
      </c>
      <c r="Q1042" s="242">
        <v>0.00021000000000000001</v>
      </c>
      <c r="R1042" s="242">
        <f>Q1042*H1042</f>
        <v>0.15365595000000001</v>
      </c>
      <c r="S1042" s="242">
        <v>0</v>
      </c>
      <c r="T1042" s="243">
        <f>S1042*H1042</f>
        <v>0</v>
      </c>
      <c r="AR1042" s="244" t="s">
        <v>328</v>
      </c>
      <c r="AT1042" s="244" t="s">
        <v>243</v>
      </c>
      <c r="AU1042" s="244" t="s">
        <v>88</v>
      </c>
      <c r="AY1042" s="16" t="s">
        <v>241</v>
      </c>
      <c r="BE1042" s="245">
        <f>IF(N1042="základná",J1042,0)</f>
        <v>0</v>
      </c>
      <c r="BF1042" s="245">
        <f>IF(N1042="znížená",J1042,0)</f>
        <v>0</v>
      </c>
      <c r="BG1042" s="245">
        <f>IF(N1042="zákl. prenesená",J1042,0)</f>
        <v>0</v>
      </c>
      <c r="BH1042" s="245">
        <f>IF(N1042="zníž. prenesená",J1042,0)</f>
        <v>0</v>
      </c>
      <c r="BI1042" s="245">
        <f>IF(N1042="nulová",J1042,0)</f>
        <v>0</v>
      </c>
      <c r="BJ1042" s="16" t="s">
        <v>88</v>
      </c>
      <c r="BK1042" s="245">
        <f>ROUND(I1042*H1042,2)</f>
        <v>0</v>
      </c>
      <c r="BL1042" s="16" t="s">
        <v>328</v>
      </c>
      <c r="BM1042" s="244" t="s">
        <v>1551</v>
      </c>
    </row>
    <row r="1043" s="12" customFormat="1">
      <c r="B1043" s="246"/>
      <c r="C1043" s="247"/>
      <c r="D1043" s="248" t="s">
        <v>249</v>
      </c>
      <c r="E1043" s="249" t="s">
        <v>1</v>
      </c>
      <c r="F1043" s="250" t="s">
        <v>1552</v>
      </c>
      <c r="G1043" s="247"/>
      <c r="H1043" s="251">
        <v>731.69500000000005</v>
      </c>
      <c r="I1043" s="252"/>
      <c r="J1043" s="247"/>
      <c r="K1043" s="247"/>
      <c r="L1043" s="253"/>
      <c r="M1043" s="254"/>
      <c r="N1043" s="255"/>
      <c r="O1043" s="255"/>
      <c r="P1043" s="255"/>
      <c r="Q1043" s="255"/>
      <c r="R1043" s="255"/>
      <c r="S1043" s="255"/>
      <c r="T1043" s="256"/>
      <c r="AT1043" s="257" t="s">
        <v>249</v>
      </c>
      <c r="AU1043" s="257" t="s">
        <v>88</v>
      </c>
      <c r="AV1043" s="12" t="s">
        <v>88</v>
      </c>
      <c r="AW1043" s="12" t="s">
        <v>31</v>
      </c>
      <c r="AX1043" s="12" t="s">
        <v>75</v>
      </c>
      <c r="AY1043" s="257" t="s">
        <v>241</v>
      </c>
    </row>
    <row r="1044" s="13" customFormat="1">
      <c r="B1044" s="258"/>
      <c r="C1044" s="259"/>
      <c r="D1044" s="248" t="s">
        <v>249</v>
      </c>
      <c r="E1044" s="260" t="s">
        <v>1</v>
      </c>
      <c r="F1044" s="261" t="s">
        <v>251</v>
      </c>
      <c r="G1044" s="259"/>
      <c r="H1044" s="262">
        <v>731.69500000000005</v>
      </c>
      <c r="I1044" s="263"/>
      <c r="J1044" s="259"/>
      <c r="K1044" s="259"/>
      <c r="L1044" s="264"/>
      <c r="M1044" s="289"/>
      <c r="N1044" s="290"/>
      <c r="O1044" s="290"/>
      <c r="P1044" s="290"/>
      <c r="Q1044" s="290"/>
      <c r="R1044" s="290"/>
      <c r="S1044" s="290"/>
      <c r="T1044" s="291"/>
      <c r="AT1044" s="268" t="s">
        <v>249</v>
      </c>
      <c r="AU1044" s="268" t="s">
        <v>88</v>
      </c>
      <c r="AV1044" s="13" t="s">
        <v>247</v>
      </c>
      <c r="AW1044" s="13" t="s">
        <v>31</v>
      </c>
      <c r="AX1044" s="13" t="s">
        <v>82</v>
      </c>
      <c r="AY1044" s="268" t="s">
        <v>241</v>
      </c>
    </row>
    <row r="1045" s="1" customFormat="1" ht="6.96" customHeight="1">
      <c r="B1045" s="60"/>
      <c r="C1045" s="61"/>
      <c r="D1045" s="61"/>
      <c r="E1045" s="61"/>
      <c r="F1045" s="61"/>
      <c r="G1045" s="61"/>
      <c r="H1045" s="61"/>
      <c r="I1045" s="183"/>
      <c r="J1045" s="61"/>
      <c r="K1045" s="61"/>
      <c r="L1045" s="42"/>
    </row>
  </sheetData>
  <sheetProtection sheet="1" autoFilter="0" formatColumns="0" formatRows="0" objects="1" scenarios="1" spinCount="100000" saltValue="jtDB41eSqI6fui4z9F1EppP1gVA0DSvGLG6yYoiDihA2ThF2SyPnW+uMQalzkLXvz4ehcTD5UiYWCjfsbmeMYw==" hashValue="BCo/YRIKJ/e+203ZnJ4qpBOlBWguB4ZZU3uOoEPPL83LFfQHyJkbWDVUon/PtewlQBxYBhABsPGhBx9Kzh9jjA==" algorithmName="SHA-512" password="CC35"/>
  <autoFilter ref="C141:K10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0:H130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idden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75</v>
      </c>
    </row>
    <row r="4" hidden="1" ht="24.96" customHeight="1">
      <c r="B4" s="19"/>
      <c r="D4" s="145" t="s">
        <v>110</v>
      </c>
      <c r="L4" s="19"/>
      <c r="M4" s="146" t="s">
        <v>9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7" t="s">
        <v>15</v>
      </c>
      <c r="L6" s="19"/>
    </row>
    <row r="7" hidden="1" ht="16.5" customHeight="1">
      <c r="B7" s="19"/>
      <c r="E7" s="148" t="str">
        <f>'Rekapitulácia stavby'!K6</f>
        <v>Rozšírenie kapacity ŠJ E. Lániho č.s.261/7 v Bytči - prístavba</v>
      </c>
      <c r="F7" s="147"/>
      <c r="G7" s="147"/>
      <c r="H7" s="147"/>
      <c r="L7" s="19"/>
    </row>
    <row r="8" hidden="1" ht="12" customHeight="1">
      <c r="B8" s="19"/>
      <c r="D8" s="147" t="s">
        <v>123</v>
      </c>
      <c r="L8" s="19"/>
    </row>
    <row r="9" hidden="1" s="1" customFormat="1" ht="16.5" customHeight="1">
      <c r="B9" s="42"/>
      <c r="E9" s="148" t="s">
        <v>127</v>
      </c>
      <c r="F9" s="1"/>
      <c r="G9" s="1"/>
      <c r="H9" s="1"/>
      <c r="I9" s="149"/>
      <c r="L9" s="42"/>
    </row>
    <row r="10" hidden="1" s="1" customFormat="1" ht="12" customHeight="1">
      <c r="B10" s="42"/>
      <c r="D10" s="147" t="s">
        <v>131</v>
      </c>
      <c r="I10" s="149"/>
      <c r="L10" s="42"/>
    </row>
    <row r="11" hidden="1" s="1" customFormat="1" ht="36.96" customHeight="1">
      <c r="B11" s="42"/>
      <c r="E11" s="150" t="s">
        <v>1553</v>
      </c>
      <c r="F11" s="1"/>
      <c r="G11" s="1"/>
      <c r="H11" s="1"/>
      <c r="I11" s="149"/>
      <c r="L11" s="42"/>
    </row>
    <row r="12" hidden="1" s="1" customFormat="1">
      <c r="B12" s="42"/>
      <c r="I12" s="149"/>
      <c r="L12" s="42"/>
    </row>
    <row r="13" hidden="1" s="1" customFormat="1" ht="12" customHeight="1">
      <c r="B13" s="42"/>
      <c r="D13" s="147" t="s">
        <v>17</v>
      </c>
      <c r="F13" s="135" t="s">
        <v>1</v>
      </c>
      <c r="I13" s="151" t="s">
        <v>18</v>
      </c>
      <c r="J13" s="135" t="s">
        <v>1</v>
      </c>
      <c r="L13" s="42"/>
    </row>
    <row r="14" hidden="1" s="1" customFormat="1" ht="12" customHeight="1">
      <c r="B14" s="42"/>
      <c r="D14" s="147" t="s">
        <v>19</v>
      </c>
      <c r="F14" s="135" t="s">
        <v>20</v>
      </c>
      <c r="I14" s="151" t="s">
        <v>21</v>
      </c>
      <c r="J14" s="152" t="str">
        <f>'Rekapitulácia stavby'!AN8</f>
        <v>17. 6. 2019</v>
      </c>
      <c r="L14" s="42"/>
    </row>
    <row r="15" hidden="1" s="1" customFormat="1" ht="10.8" customHeight="1">
      <c r="B15" s="42"/>
      <c r="I15" s="149"/>
      <c r="L15" s="42"/>
    </row>
    <row r="16" hidden="1" s="1" customFormat="1" ht="12" customHeight="1">
      <c r="B16" s="42"/>
      <c r="D16" s="147" t="s">
        <v>23</v>
      </c>
      <c r="I16" s="151" t="s">
        <v>24</v>
      </c>
      <c r="J16" s="135" t="s">
        <v>1</v>
      </c>
      <c r="L16" s="42"/>
    </row>
    <row r="17" hidden="1" s="1" customFormat="1" ht="18" customHeight="1">
      <c r="B17" s="42"/>
      <c r="E17" s="135" t="s">
        <v>25</v>
      </c>
      <c r="I17" s="151" t="s">
        <v>26</v>
      </c>
      <c r="J17" s="135" t="s">
        <v>1</v>
      </c>
      <c r="L17" s="42"/>
    </row>
    <row r="18" hidden="1" s="1" customFormat="1" ht="6.96" customHeight="1">
      <c r="B18" s="42"/>
      <c r="I18" s="149"/>
      <c r="L18" s="42"/>
    </row>
    <row r="19" hidden="1" s="1" customFormat="1" ht="12" customHeight="1">
      <c r="B19" s="42"/>
      <c r="D19" s="147" t="s">
        <v>27</v>
      </c>
      <c r="I19" s="151" t="s">
        <v>24</v>
      </c>
      <c r="J19" s="32" t="str">
        <f>'Rekapitulácia stavby'!AN13</f>
        <v>Vyplň údaj</v>
      </c>
      <c r="L19" s="42"/>
    </row>
    <row r="20" hidden="1" s="1" customFormat="1" ht="18" customHeight="1">
      <c r="B20" s="42"/>
      <c r="E20" s="32" t="str">
        <f>'Rekapitulácia stavby'!E14</f>
        <v>Vyplň údaj</v>
      </c>
      <c r="F20" s="135"/>
      <c r="G20" s="135"/>
      <c r="H20" s="135"/>
      <c r="I20" s="151" t="s">
        <v>26</v>
      </c>
      <c r="J20" s="32" t="str">
        <f>'Rekapitulácia stavby'!AN14</f>
        <v>Vyplň údaj</v>
      </c>
      <c r="L20" s="42"/>
    </row>
    <row r="21" hidden="1" s="1" customFormat="1" ht="6.96" customHeight="1">
      <c r="B21" s="42"/>
      <c r="I21" s="149"/>
      <c r="L21" s="42"/>
    </row>
    <row r="22" hidden="1" s="1" customFormat="1" ht="12" customHeight="1">
      <c r="B22" s="42"/>
      <c r="D22" s="147" t="s">
        <v>29</v>
      </c>
      <c r="I22" s="151" t="s">
        <v>24</v>
      </c>
      <c r="J22" s="135" t="str">
        <f>IF('Rekapitulácia stavby'!AN16="","",'Rekapitulácia stavby'!AN16)</f>
        <v/>
      </c>
      <c r="L22" s="42"/>
    </row>
    <row r="23" hidden="1" s="1" customFormat="1" ht="18" customHeight="1">
      <c r="B23" s="42"/>
      <c r="E23" s="135" t="str">
        <f>IF('Rekapitulácia stavby'!E17="","",'Rekapitulácia stavby'!E17)</f>
        <v>ALFA Projekt Žilina</v>
      </c>
      <c r="I23" s="151" t="s">
        <v>26</v>
      </c>
      <c r="J23" s="135" t="str">
        <f>IF('Rekapitulácia stavby'!AN17="","",'Rekapitulácia stavby'!AN17)</f>
        <v/>
      </c>
      <c r="L23" s="42"/>
    </row>
    <row r="24" hidden="1" s="1" customFormat="1" ht="6.96" customHeight="1">
      <c r="B24" s="42"/>
      <c r="I24" s="149"/>
      <c r="L24" s="42"/>
    </row>
    <row r="25" hidden="1" s="1" customFormat="1" ht="12" customHeight="1">
      <c r="B25" s="42"/>
      <c r="D25" s="147" t="s">
        <v>32</v>
      </c>
      <c r="I25" s="151" t="s">
        <v>24</v>
      </c>
      <c r="J25" s="135" t="str">
        <f>IF('Rekapitulácia stavby'!AN19="","",'Rekapitulácia stavby'!AN19)</f>
        <v/>
      </c>
      <c r="L25" s="42"/>
    </row>
    <row r="26" hidden="1" s="1" customFormat="1" ht="18" customHeight="1">
      <c r="B26" s="42"/>
      <c r="E26" s="135" t="str">
        <f>IF('Rekapitulácia stavby'!E20="","",'Rekapitulácia stavby'!E20)</f>
        <v xml:space="preserve"> </v>
      </c>
      <c r="I26" s="151" t="s">
        <v>26</v>
      </c>
      <c r="J26" s="135" t="str">
        <f>IF('Rekapitulácia stavby'!AN20="","",'Rekapitulácia stavby'!AN20)</f>
        <v/>
      </c>
      <c r="L26" s="42"/>
    </row>
    <row r="27" hidden="1" s="1" customFormat="1" ht="6.96" customHeight="1">
      <c r="B27" s="42"/>
      <c r="I27" s="149"/>
      <c r="L27" s="42"/>
    </row>
    <row r="28" hidden="1" s="1" customFormat="1" ht="12" customHeight="1">
      <c r="B28" s="42"/>
      <c r="D28" s="147" t="s">
        <v>34</v>
      </c>
      <c r="I28" s="149"/>
      <c r="L28" s="42"/>
    </row>
    <row r="29" hidden="1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hidden="1" s="1" customFormat="1" ht="6.96" customHeight="1">
      <c r="B30" s="42"/>
      <c r="I30" s="149"/>
      <c r="L30" s="42"/>
    </row>
    <row r="31" hidden="1" s="1" customFormat="1" ht="6.96" customHeight="1">
      <c r="B31" s="42"/>
      <c r="D31" s="77"/>
      <c r="E31" s="77"/>
      <c r="F31" s="77"/>
      <c r="G31" s="77"/>
      <c r="H31" s="77"/>
      <c r="I31" s="157"/>
      <c r="J31" s="77"/>
      <c r="K31" s="77"/>
      <c r="L31" s="42"/>
    </row>
    <row r="32" hidden="1" s="1" customFormat="1" ht="25.44" customHeight="1">
      <c r="B32" s="42"/>
      <c r="D32" s="158" t="s">
        <v>35</v>
      </c>
      <c r="I32" s="149"/>
      <c r="J32" s="159">
        <f>ROUND(J127, 2)</f>
        <v>0</v>
      </c>
      <c r="L32" s="42"/>
    </row>
    <row r="33" hidden="1" s="1" customFormat="1" ht="6.96" customHeight="1">
      <c r="B33" s="42"/>
      <c r="D33" s="77"/>
      <c r="E33" s="77"/>
      <c r="F33" s="77"/>
      <c r="G33" s="77"/>
      <c r="H33" s="77"/>
      <c r="I33" s="157"/>
      <c r="J33" s="77"/>
      <c r="K33" s="77"/>
      <c r="L33" s="42"/>
    </row>
    <row r="34" hidden="1" s="1" customFormat="1" ht="14.4" customHeight="1">
      <c r="B34" s="42"/>
      <c r="F34" s="160" t="s">
        <v>37</v>
      </c>
      <c r="I34" s="161" t="s">
        <v>36</v>
      </c>
      <c r="J34" s="160" t="s">
        <v>38</v>
      </c>
      <c r="L34" s="42"/>
    </row>
    <row r="35" hidden="1" s="1" customFormat="1" ht="14.4" customHeight="1">
      <c r="B35" s="42"/>
      <c r="D35" s="162" t="s">
        <v>39</v>
      </c>
      <c r="E35" s="147" t="s">
        <v>40</v>
      </c>
      <c r="F35" s="163">
        <f>ROUND((SUM(BE127:BE233)),  2)</f>
        <v>0</v>
      </c>
      <c r="I35" s="164">
        <v>0.20000000000000001</v>
      </c>
      <c r="J35" s="163">
        <f>ROUND(((SUM(BE127:BE233))*I35),  2)</f>
        <v>0</v>
      </c>
      <c r="L35" s="42"/>
    </row>
    <row r="36" hidden="1" s="1" customFormat="1" ht="14.4" customHeight="1">
      <c r="B36" s="42"/>
      <c r="E36" s="147" t="s">
        <v>41</v>
      </c>
      <c r="F36" s="163">
        <f>ROUND((SUM(BF127:BF233)),  2)</f>
        <v>0</v>
      </c>
      <c r="I36" s="164">
        <v>0.20000000000000001</v>
      </c>
      <c r="J36" s="163">
        <f>ROUND(((SUM(BF127:BF233))*I36),  2)</f>
        <v>0</v>
      </c>
      <c r="L36" s="42"/>
    </row>
    <row r="37" hidden="1" s="1" customFormat="1" ht="14.4" customHeight="1">
      <c r="B37" s="42"/>
      <c r="E37" s="147" t="s">
        <v>42</v>
      </c>
      <c r="F37" s="163">
        <f>ROUND((SUM(BG127:BG233)),  2)</f>
        <v>0</v>
      </c>
      <c r="I37" s="164">
        <v>0.20000000000000001</v>
      </c>
      <c r="J37" s="163">
        <f>0</f>
        <v>0</v>
      </c>
      <c r="L37" s="42"/>
    </row>
    <row r="38" hidden="1" s="1" customFormat="1" ht="14.4" customHeight="1">
      <c r="B38" s="42"/>
      <c r="E38" s="147" t="s">
        <v>43</v>
      </c>
      <c r="F38" s="163">
        <f>ROUND((SUM(BH127:BH233)),  2)</f>
        <v>0</v>
      </c>
      <c r="I38" s="164">
        <v>0.20000000000000001</v>
      </c>
      <c r="J38" s="163">
        <f>0</f>
        <v>0</v>
      </c>
      <c r="L38" s="42"/>
    </row>
    <row r="39" hidden="1" s="1" customFormat="1" ht="14.4" customHeight="1">
      <c r="B39" s="42"/>
      <c r="E39" s="147" t="s">
        <v>44</v>
      </c>
      <c r="F39" s="163">
        <f>ROUND((SUM(BI127:BI233)),  2)</f>
        <v>0</v>
      </c>
      <c r="I39" s="164">
        <v>0</v>
      </c>
      <c r="J39" s="163">
        <f>0</f>
        <v>0</v>
      </c>
      <c r="L39" s="42"/>
    </row>
    <row r="40" hidden="1" s="1" customFormat="1" ht="6.96" customHeight="1">
      <c r="B40" s="42"/>
      <c r="I40" s="149"/>
      <c r="L40" s="42"/>
    </row>
    <row r="41" hidden="1" s="1" customFormat="1" ht="25.44" customHeight="1">
      <c r="B41" s="42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42"/>
    </row>
    <row r="42" hidden="1" s="1" customFormat="1" ht="14.4" customHeight="1">
      <c r="B42" s="42"/>
      <c r="I42" s="149"/>
      <c r="L42" s="42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73" t="s">
        <v>52</v>
      </c>
      <c r="E65" s="174"/>
      <c r="F65" s="174"/>
      <c r="G65" s="173" t="s">
        <v>53</v>
      </c>
      <c r="H65" s="174"/>
      <c r="I65" s="175"/>
      <c r="J65" s="174"/>
      <c r="K65" s="174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42"/>
    </row>
    <row r="77" hidden="1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2"/>
    </row>
    <row r="78" hidden="1"/>
    <row r="79" hidden="1"/>
    <row r="80" hidden="1"/>
    <row r="81" hidden="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2"/>
    </row>
    <row r="82" hidden="1" s="1" customFormat="1" ht="24.96" customHeight="1">
      <c r="B82" s="37"/>
      <c r="C82" s="22" t="s">
        <v>200</v>
      </c>
      <c r="D82" s="38"/>
      <c r="E82" s="38"/>
      <c r="F82" s="38"/>
      <c r="G82" s="38"/>
      <c r="H82" s="38"/>
      <c r="I82" s="149"/>
      <c r="J82" s="38"/>
      <c r="K82" s="38"/>
      <c r="L82" s="42"/>
    </row>
    <row r="83" hidden="1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hidden="1" s="1" customFormat="1" ht="12" customHeight="1">
      <c r="B84" s="37"/>
      <c r="C84" s="31" t="s">
        <v>15</v>
      </c>
      <c r="D84" s="38"/>
      <c r="E84" s="38"/>
      <c r="F84" s="38"/>
      <c r="G84" s="38"/>
      <c r="H84" s="38"/>
      <c r="I84" s="149"/>
      <c r="J84" s="38"/>
      <c r="K84" s="38"/>
      <c r="L84" s="42"/>
    </row>
    <row r="85" hidden="1" s="1" customFormat="1" ht="16.5" customHeight="1">
      <c r="B85" s="37"/>
      <c r="C85" s="38"/>
      <c r="D85" s="38"/>
      <c r="E85" s="187" t="str">
        <f>E7</f>
        <v>Rozšírenie kapacity ŠJ E. Lániho č.s.261/7 v Bytči - prístavba</v>
      </c>
      <c r="F85" s="31"/>
      <c r="G85" s="31"/>
      <c r="H85" s="31"/>
      <c r="I85" s="149"/>
      <c r="J85" s="38"/>
      <c r="K85" s="38"/>
      <c r="L85" s="42"/>
    </row>
    <row r="86" hidden="1" ht="12" customHeight="1">
      <c r="B86" s="20"/>
      <c r="C86" s="31" t="s">
        <v>123</v>
      </c>
      <c r="D86" s="21"/>
      <c r="E86" s="21"/>
      <c r="F86" s="21"/>
      <c r="G86" s="21"/>
      <c r="H86" s="21"/>
      <c r="I86" s="140"/>
      <c r="J86" s="21"/>
      <c r="K86" s="21"/>
      <c r="L86" s="19"/>
    </row>
    <row r="87" hidden="1" s="1" customFormat="1" ht="16.5" customHeight="1">
      <c r="B87" s="37"/>
      <c r="C87" s="38"/>
      <c r="D87" s="38"/>
      <c r="E87" s="187" t="s">
        <v>127</v>
      </c>
      <c r="F87" s="38"/>
      <c r="G87" s="38"/>
      <c r="H87" s="38"/>
      <c r="I87" s="149"/>
      <c r="J87" s="38"/>
      <c r="K87" s="38"/>
      <c r="L87" s="42"/>
    </row>
    <row r="88" hidden="1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9"/>
      <c r="J88" s="38"/>
      <c r="K88" s="38"/>
      <c r="L88" s="42"/>
    </row>
    <row r="89" hidden="1" s="1" customFormat="1" ht="16.5" customHeight="1">
      <c r="B89" s="37"/>
      <c r="C89" s="38"/>
      <c r="D89" s="38"/>
      <c r="E89" s="70" t="str">
        <f>E11</f>
        <v>SO 01.3 - Elektroinštalácia</v>
      </c>
      <c r="F89" s="38"/>
      <c r="G89" s="38"/>
      <c r="H89" s="38"/>
      <c r="I89" s="149"/>
      <c r="J89" s="38"/>
      <c r="K89" s="38"/>
      <c r="L89" s="42"/>
    </row>
    <row r="90" hidden="1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hidden="1" s="1" customFormat="1" ht="12" customHeight="1">
      <c r="B91" s="37"/>
      <c r="C91" s="31" t="s">
        <v>19</v>
      </c>
      <c r="D91" s="38"/>
      <c r="E91" s="38"/>
      <c r="F91" s="26" t="str">
        <f>F14</f>
        <v>Bytča</v>
      </c>
      <c r="G91" s="38"/>
      <c r="H91" s="38"/>
      <c r="I91" s="151" t="s">
        <v>21</v>
      </c>
      <c r="J91" s="73" t="str">
        <f>IF(J14="","",J14)</f>
        <v>17. 6. 2019</v>
      </c>
      <c r="K91" s="38"/>
      <c r="L91" s="42"/>
    </row>
    <row r="92" hidden="1" s="1" customFormat="1" ht="6.96" customHeight="1">
      <c r="B92" s="37"/>
      <c r="C92" s="38"/>
      <c r="D92" s="38"/>
      <c r="E92" s="38"/>
      <c r="F92" s="38"/>
      <c r="G92" s="38"/>
      <c r="H92" s="38"/>
      <c r="I92" s="149"/>
      <c r="J92" s="38"/>
      <c r="K92" s="38"/>
      <c r="L92" s="42"/>
    </row>
    <row r="93" hidden="1" s="1" customFormat="1" ht="15.15" customHeight="1">
      <c r="B93" s="37"/>
      <c r="C93" s="31" t="s">
        <v>23</v>
      </c>
      <c r="D93" s="38"/>
      <c r="E93" s="38"/>
      <c r="F93" s="26" t="str">
        <f>E17</f>
        <v>Mesto Bytča, Námestie SR 1, Bytča</v>
      </c>
      <c r="G93" s="38"/>
      <c r="H93" s="38"/>
      <c r="I93" s="151" t="s">
        <v>29</v>
      </c>
      <c r="J93" s="35" t="str">
        <f>E23</f>
        <v>ALFA Projekt Žilina</v>
      </c>
      <c r="K93" s="38"/>
      <c r="L93" s="42"/>
    </row>
    <row r="94" hidden="1" s="1" customFormat="1" ht="15.15" customHeight="1">
      <c r="B94" s="37"/>
      <c r="C94" s="31" t="s">
        <v>27</v>
      </c>
      <c r="D94" s="38"/>
      <c r="E94" s="38"/>
      <c r="F94" s="26" t="str">
        <f>IF(E20="","",E20)</f>
        <v>Vyplň údaj</v>
      </c>
      <c r="G94" s="38"/>
      <c r="H94" s="38"/>
      <c r="I94" s="151" t="s">
        <v>32</v>
      </c>
      <c r="J94" s="35" t="str">
        <f>E26</f>
        <v xml:space="preserve"> </v>
      </c>
      <c r="K94" s="38"/>
      <c r="L94" s="42"/>
    </row>
    <row r="95" hidden="1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hidden="1" s="1" customFormat="1" ht="29.28" customHeight="1">
      <c r="B96" s="37"/>
      <c r="C96" s="188" t="s">
        <v>201</v>
      </c>
      <c r="D96" s="189"/>
      <c r="E96" s="189"/>
      <c r="F96" s="189"/>
      <c r="G96" s="189"/>
      <c r="H96" s="189"/>
      <c r="I96" s="190"/>
      <c r="J96" s="191" t="s">
        <v>202</v>
      </c>
      <c r="K96" s="189"/>
      <c r="L96" s="42"/>
    </row>
    <row r="97" hidden="1" s="1" customFormat="1" ht="10.32" customHeight="1">
      <c r="B97" s="37"/>
      <c r="C97" s="38"/>
      <c r="D97" s="38"/>
      <c r="E97" s="38"/>
      <c r="F97" s="38"/>
      <c r="G97" s="38"/>
      <c r="H97" s="38"/>
      <c r="I97" s="149"/>
      <c r="J97" s="38"/>
      <c r="K97" s="38"/>
      <c r="L97" s="42"/>
    </row>
    <row r="98" hidden="1" s="1" customFormat="1" ht="22.8" customHeight="1">
      <c r="B98" s="37"/>
      <c r="C98" s="192" t="s">
        <v>203</v>
      </c>
      <c r="D98" s="38"/>
      <c r="E98" s="38"/>
      <c r="F98" s="38"/>
      <c r="G98" s="38"/>
      <c r="H98" s="38"/>
      <c r="I98" s="149"/>
      <c r="J98" s="104">
        <f>J127</f>
        <v>0</v>
      </c>
      <c r="K98" s="38"/>
      <c r="L98" s="42"/>
      <c r="AU98" s="16" t="s">
        <v>204</v>
      </c>
    </row>
    <row r="99" hidden="1" s="8" customFormat="1" ht="24.96" customHeight="1">
      <c r="B99" s="193"/>
      <c r="C99" s="194"/>
      <c r="D99" s="195" t="s">
        <v>205</v>
      </c>
      <c r="E99" s="196"/>
      <c r="F99" s="196"/>
      <c r="G99" s="196"/>
      <c r="H99" s="196"/>
      <c r="I99" s="197"/>
      <c r="J99" s="198">
        <f>J128</f>
        <v>0</v>
      </c>
      <c r="K99" s="194"/>
      <c r="L99" s="199"/>
    </row>
    <row r="100" hidden="1" s="9" customFormat="1" ht="19.92" customHeight="1">
      <c r="B100" s="200"/>
      <c r="C100" s="127"/>
      <c r="D100" s="201" t="s">
        <v>208</v>
      </c>
      <c r="E100" s="202"/>
      <c r="F100" s="202"/>
      <c r="G100" s="202"/>
      <c r="H100" s="202"/>
      <c r="I100" s="203"/>
      <c r="J100" s="204">
        <f>J129</f>
        <v>0</v>
      </c>
      <c r="K100" s="127"/>
      <c r="L100" s="205"/>
    </row>
    <row r="101" hidden="1" s="9" customFormat="1" ht="19.92" customHeight="1">
      <c r="B101" s="200"/>
      <c r="C101" s="127"/>
      <c r="D101" s="201" t="s">
        <v>212</v>
      </c>
      <c r="E101" s="202"/>
      <c r="F101" s="202"/>
      <c r="G101" s="202"/>
      <c r="H101" s="202"/>
      <c r="I101" s="203"/>
      <c r="J101" s="204">
        <f>J134</f>
        <v>0</v>
      </c>
      <c r="K101" s="127"/>
      <c r="L101" s="205"/>
    </row>
    <row r="102" hidden="1" s="8" customFormat="1" ht="24.96" customHeight="1">
      <c r="B102" s="193"/>
      <c r="C102" s="194"/>
      <c r="D102" s="195" t="s">
        <v>1554</v>
      </c>
      <c r="E102" s="196"/>
      <c r="F102" s="196"/>
      <c r="G102" s="196"/>
      <c r="H102" s="196"/>
      <c r="I102" s="197"/>
      <c r="J102" s="198">
        <f>J136</f>
        <v>0</v>
      </c>
      <c r="K102" s="194"/>
      <c r="L102" s="199"/>
    </row>
    <row r="103" hidden="1" s="9" customFormat="1" ht="19.92" customHeight="1">
      <c r="B103" s="200"/>
      <c r="C103" s="127"/>
      <c r="D103" s="201" t="s">
        <v>1555</v>
      </c>
      <c r="E103" s="202"/>
      <c r="F103" s="202"/>
      <c r="G103" s="202"/>
      <c r="H103" s="202"/>
      <c r="I103" s="203"/>
      <c r="J103" s="204">
        <f>J137</f>
        <v>0</v>
      </c>
      <c r="K103" s="127"/>
      <c r="L103" s="205"/>
    </row>
    <row r="104" hidden="1" s="9" customFormat="1" ht="19.92" customHeight="1">
      <c r="B104" s="200"/>
      <c r="C104" s="127"/>
      <c r="D104" s="201" t="s">
        <v>1556</v>
      </c>
      <c r="E104" s="202"/>
      <c r="F104" s="202"/>
      <c r="G104" s="202"/>
      <c r="H104" s="202"/>
      <c r="I104" s="203"/>
      <c r="J104" s="204">
        <f>J218</f>
        <v>0</v>
      </c>
      <c r="K104" s="127"/>
      <c r="L104" s="205"/>
    </row>
    <row r="105" hidden="1" s="8" customFormat="1" ht="24.96" customHeight="1">
      <c r="B105" s="193"/>
      <c r="C105" s="194"/>
      <c r="D105" s="195" t="s">
        <v>1557</v>
      </c>
      <c r="E105" s="196"/>
      <c r="F105" s="196"/>
      <c r="G105" s="196"/>
      <c r="H105" s="196"/>
      <c r="I105" s="197"/>
      <c r="J105" s="198">
        <f>J228</f>
        <v>0</v>
      </c>
      <c r="K105" s="194"/>
      <c r="L105" s="199"/>
    </row>
    <row r="106" hidden="1" s="1" customFormat="1" ht="21.84" customHeight="1">
      <c r="B106" s="37"/>
      <c r="C106" s="38"/>
      <c r="D106" s="38"/>
      <c r="E106" s="38"/>
      <c r="F106" s="38"/>
      <c r="G106" s="38"/>
      <c r="H106" s="38"/>
      <c r="I106" s="149"/>
      <c r="J106" s="38"/>
      <c r="K106" s="38"/>
      <c r="L106" s="42"/>
    </row>
    <row r="107" hidden="1" s="1" customFormat="1" ht="6.96" customHeight="1">
      <c r="B107" s="60"/>
      <c r="C107" s="61"/>
      <c r="D107" s="61"/>
      <c r="E107" s="61"/>
      <c r="F107" s="61"/>
      <c r="G107" s="61"/>
      <c r="H107" s="61"/>
      <c r="I107" s="183"/>
      <c r="J107" s="61"/>
      <c r="K107" s="61"/>
      <c r="L107" s="42"/>
    </row>
    <row r="108" hidden="1"/>
    <row r="109" hidden="1"/>
    <row r="110" hidden="1"/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86"/>
      <c r="J111" s="63"/>
      <c r="K111" s="63"/>
      <c r="L111" s="42"/>
    </row>
    <row r="112" s="1" customFormat="1" ht="24.96" customHeight="1">
      <c r="B112" s="37"/>
      <c r="C112" s="22" t="s">
        <v>227</v>
      </c>
      <c r="D112" s="38"/>
      <c r="E112" s="38"/>
      <c r="F112" s="38"/>
      <c r="G112" s="38"/>
      <c r="H112" s="38"/>
      <c r="I112" s="149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9"/>
      <c r="J113" s="38"/>
      <c r="K113" s="38"/>
      <c r="L113" s="42"/>
    </row>
    <row r="114" s="1" customFormat="1" ht="12" customHeight="1">
      <c r="B114" s="37"/>
      <c r="C114" s="31" t="s">
        <v>15</v>
      </c>
      <c r="D114" s="38"/>
      <c r="E114" s="38"/>
      <c r="F114" s="38"/>
      <c r="G114" s="38"/>
      <c r="H114" s="38"/>
      <c r="I114" s="149"/>
      <c r="J114" s="38"/>
      <c r="K114" s="38"/>
      <c r="L114" s="42"/>
    </row>
    <row r="115" s="1" customFormat="1" ht="16.5" customHeight="1">
      <c r="B115" s="37"/>
      <c r="C115" s="38"/>
      <c r="D115" s="38"/>
      <c r="E115" s="187" t="str">
        <f>E7</f>
        <v>Rozšírenie kapacity ŠJ E. Lániho č.s.261/7 v Bytči - prístavba</v>
      </c>
      <c r="F115" s="31"/>
      <c r="G115" s="31"/>
      <c r="H115" s="31"/>
      <c r="I115" s="149"/>
      <c r="J115" s="38"/>
      <c r="K115" s="38"/>
      <c r="L115" s="42"/>
    </row>
    <row r="116" ht="12" customHeight="1">
      <c r="B116" s="20"/>
      <c r="C116" s="31" t="s">
        <v>123</v>
      </c>
      <c r="D116" s="21"/>
      <c r="E116" s="21"/>
      <c r="F116" s="21"/>
      <c r="G116" s="21"/>
      <c r="H116" s="21"/>
      <c r="I116" s="140"/>
      <c r="J116" s="21"/>
      <c r="K116" s="21"/>
      <c r="L116" s="19"/>
    </row>
    <row r="117" s="1" customFormat="1" ht="16.5" customHeight="1">
      <c r="B117" s="37"/>
      <c r="C117" s="38"/>
      <c r="D117" s="38"/>
      <c r="E117" s="187" t="s">
        <v>127</v>
      </c>
      <c r="F117" s="38"/>
      <c r="G117" s="38"/>
      <c r="H117" s="38"/>
      <c r="I117" s="149"/>
      <c r="J117" s="38"/>
      <c r="K117" s="38"/>
      <c r="L117" s="42"/>
    </row>
    <row r="118" s="1" customFormat="1" ht="12" customHeight="1">
      <c r="B118" s="37"/>
      <c r="C118" s="31" t="s">
        <v>131</v>
      </c>
      <c r="D118" s="38"/>
      <c r="E118" s="38"/>
      <c r="F118" s="38"/>
      <c r="G118" s="38"/>
      <c r="H118" s="38"/>
      <c r="I118" s="149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E11</f>
        <v>SO 01.3 - Elektroinštalácia</v>
      </c>
      <c r="F119" s="38"/>
      <c r="G119" s="38"/>
      <c r="H119" s="38"/>
      <c r="I119" s="149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9"/>
      <c r="J120" s="38"/>
      <c r="K120" s="38"/>
      <c r="L120" s="42"/>
    </row>
    <row r="121" s="1" customFormat="1" ht="12" customHeight="1">
      <c r="B121" s="37"/>
      <c r="C121" s="31" t="s">
        <v>19</v>
      </c>
      <c r="D121" s="38"/>
      <c r="E121" s="38"/>
      <c r="F121" s="26" t="str">
        <f>F14</f>
        <v>Bytča</v>
      </c>
      <c r="G121" s="38"/>
      <c r="H121" s="38"/>
      <c r="I121" s="151" t="s">
        <v>21</v>
      </c>
      <c r="J121" s="73" t="str">
        <f>IF(J14="","",J14)</f>
        <v>17. 6. 2019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9"/>
      <c r="J122" s="38"/>
      <c r="K122" s="38"/>
      <c r="L122" s="42"/>
    </row>
    <row r="123" s="1" customFormat="1" ht="15.15" customHeight="1">
      <c r="B123" s="37"/>
      <c r="C123" s="31" t="s">
        <v>23</v>
      </c>
      <c r="D123" s="38"/>
      <c r="E123" s="38"/>
      <c r="F123" s="26" t="str">
        <f>E17</f>
        <v>Mesto Bytča, Námestie SR 1, Bytča</v>
      </c>
      <c r="G123" s="38"/>
      <c r="H123" s="38"/>
      <c r="I123" s="151" t="s">
        <v>29</v>
      </c>
      <c r="J123" s="35" t="str">
        <f>E23</f>
        <v>ALFA Projekt Žilina</v>
      </c>
      <c r="K123" s="38"/>
      <c r="L123" s="42"/>
    </row>
    <row r="124" s="1" customFormat="1" ht="15.15" customHeight="1">
      <c r="B124" s="37"/>
      <c r="C124" s="31" t="s">
        <v>27</v>
      </c>
      <c r="D124" s="38"/>
      <c r="E124" s="38"/>
      <c r="F124" s="26" t="str">
        <f>IF(E20="","",E20)</f>
        <v>Vyplň údaj</v>
      </c>
      <c r="G124" s="38"/>
      <c r="H124" s="38"/>
      <c r="I124" s="151" t="s">
        <v>32</v>
      </c>
      <c r="J124" s="35" t="str">
        <f>E26</f>
        <v xml:space="preserve"> 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49"/>
      <c r="J125" s="38"/>
      <c r="K125" s="38"/>
      <c r="L125" s="42"/>
    </row>
    <row r="126" s="10" customFormat="1" ht="29.28" customHeight="1">
      <c r="B126" s="206"/>
      <c r="C126" s="207" t="s">
        <v>228</v>
      </c>
      <c r="D126" s="208" t="s">
        <v>60</v>
      </c>
      <c r="E126" s="208" t="s">
        <v>56</v>
      </c>
      <c r="F126" s="208" t="s">
        <v>57</v>
      </c>
      <c r="G126" s="208" t="s">
        <v>229</v>
      </c>
      <c r="H126" s="208" t="s">
        <v>230</v>
      </c>
      <c r="I126" s="209" t="s">
        <v>231</v>
      </c>
      <c r="J126" s="210" t="s">
        <v>202</v>
      </c>
      <c r="K126" s="211" t="s">
        <v>232</v>
      </c>
      <c r="L126" s="212"/>
      <c r="M126" s="94" t="s">
        <v>1</v>
      </c>
      <c r="N126" s="95" t="s">
        <v>39</v>
      </c>
      <c r="O126" s="95" t="s">
        <v>233</v>
      </c>
      <c r="P126" s="95" t="s">
        <v>234</v>
      </c>
      <c r="Q126" s="95" t="s">
        <v>235</v>
      </c>
      <c r="R126" s="95" t="s">
        <v>236</v>
      </c>
      <c r="S126" s="95" t="s">
        <v>237</v>
      </c>
      <c r="T126" s="96" t="s">
        <v>238</v>
      </c>
    </row>
    <row r="127" s="1" customFormat="1" ht="22.8" customHeight="1">
      <c r="B127" s="37"/>
      <c r="C127" s="101" t="s">
        <v>203</v>
      </c>
      <c r="D127" s="38"/>
      <c r="E127" s="38"/>
      <c r="F127" s="38"/>
      <c r="G127" s="38"/>
      <c r="H127" s="38"/>
      <c r="I127" s="149"/>
      <c r="J127" s="213">
        <f>BK127</f>
        <v>0</v>
      </c>
      <c r="K127" s="38"/>
      <c r="L127" s="42"/>
      <c r="M127" s="97"/>
      <c r="N127" s="98"/>
      <c r="O127" s="98"/>
      <c r="P127" s="214">
        <f>P128+P136+P228</f>
        <v>0</v>
      </c>
      <c r="Q127" s="98"/>
      <c r="R127" s="214">
        <f>R128+R136+R228</f>
        <v>0.44744240000000002</v>
      </c>
      <c r="S127" s="98"/>
      <c r="T127" s="215">
        <f>T128+T136+T228</f>
        <v>0.052309999999999995</v>
      </c>
      <c r="AT127" s="16" t="s">
        <v>74</v>
      </c>
      <c r="AU127" s="16" t="s">
        <v>204</v>
      </c>
      <c r="BK127" s="216">
        <f>BK128+BK136+BK228</f>
        <v>0</v>
      </c>
    </row>
    <row r="128" s="11" customFormat="1" ht="25.92" customHeight="1">
      <c r="B128" s="217"/>
      <c r="C128" s="218"/>
      <c r="D128" s="219" t="s">
        <v>74</v>
      </c>
      <c r="E128" s="220" t="s">
        <v>239</v>
      </c>
      <c r="F128" s="220" t="s">
        <v>240</v>
      </c>
      <c r="G128" s="218"/>
      <c r="H128" s="218"/>
      <c r="I128" s="221"/>
      <c r="J128" s="222">
        <f>BK128</f>
        <v>0</v>
      </c>
      <c r="K128" s="218"/>
      <c r="L128" s="223"/>
      <c r="M128" s="224"/>
      <c r="N128" s="225"/>
      <c r="O128" s="225"/>
      <c r="P128" s="226">
        <f>P129+P134</f>
        <v>0</v>
      </c>
      <c r="Q128" s="225"/>
      <c r="R128" s="226">
        <f>R129+R134</f>
        <v>0.059500000000000004</v>
      </c>
      <c r="S128" s="225"/>
      <c r="T128" s="227">
        <f>T129+T134</f>
        <v>0.051749999999999997</v>
      </c>
      <c r="AR128" s="228" t="s">
        <v>82</v>
      </c>
      <c r="AT128" s="229" t="s">
        <v>74</v>
      </c>
      <c r="AU128" s="229" t="s">
        <v>75</v>
      </c>
      <c r="AY128" s="228" t="s">
        <v>241</v>
      </c>
      <c r="BK128" s="230">
        <f>BK129+BK134</f>
        <v>0</v>
      </c>
    </row>
    <row r="129" s="11" customFormat="1" ht="22.8" customHeight="1">
      <c r="B129" s="217"/>
      <c r="C129" s="218"/>
      <c r="D129" s="219" t="s">
        <v>74</v>
      </c>
      <c r="E129" s="231" t="s">
        <v>256</v>
      </c>
      <c r="F129" s="231" t="s">
        <v>436</v>
      </c>
      <c r="G129" s="218"/>
      <c r="H129" s="218"/>
      <c r="I129" s="221"/>
      <c r="J129" s="232">
        <f>BK129</f>
        <v>0</v>
      </c>
      <c r="K129" s="218"/>
      <c r="L129" s="223"/>
      <c r="M129" s="224"/>
      <c r="N129" s="225"/>
      <c r="O129" s="225"/>
      <c r="P129" s="226">
        <f>SUM(P130:P133)</f>
        <v>0</v>
      </c>
      <c r="Q129" s="225"/>
      <c r="R129" s="226">
        <f>SUM(R130:R133)</f>
        <v>0.059500000000000004</v>
      </c>
      <c r="S129" s="225"/>
      <c r="T129" s="227">
        <f>SUM(T130:T133)</f>
        <v>0</v>
      </c>
      <c r="AR129" s="228" t="s">
        <v>82</v>
      </c>
      <c r="AT129" s="229" t="s">
        <v>74</v>
      </c>
      <c r="AU129" s="229" t="s">
        <v>82</v>
      </c>
      <c r="AY129" s="228" t="s">
        <v>241</v>
      </c>
      <c r="BK129" s="230">
        <f>SUM(BK130:BK133)</f>
        <v>0</v>
      </c>
    </row>
    <row r="130" s="1" customFormat="1" ht="24" customHeight="1">
      <c r="B130" s="37"/>
      <c r="C130" s="233" t="s">
        <v>82</v>
      </c>
      <c r="D130" s="233" t="s">
        <v>243</v>
      </c>
      <c r="E130" s="234" t="s">
        <v>1558</v>
      </c>
      <c r="F130" s="235" t="s">
        <v>1559</v>
      </c>
      <c r="G130" s="236" t="s">
        <v>134</v>
      </c>
      <c r="H130" s="237">
        <v>300</v>
      </c>
      <c r="I130" s="238"/>
      <c r="J130" s="239">
        <f>ROUND(I130*H130,2)</f>
        <v>0</v>
      </c>
      <c r="K130" s="235" t="s">
        <v>1</v>
      </c>
      <c r="L130" s="42"/>
      <c r="M130" s="240" t="s">
        <v>1</v>
      </c>
      <c r="N130" s="241" t="s">
        <v>41</v>
      </c>
      <c r="O130" s="85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AR130" s="244" t="s">
        <v>247</v>
      </c>
      <c r="AT130" s="244" t="s">
        <v>243</v>
      </c>
      <c r="AU130" s="244" t="s">
        <v>88</v>
      </c>
      <c r="AY130" s="16" t="s">
        <v>241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6" t="s">
        <v>88</v>
      </c>
      <c r="BK130" s="245">
        <f>ROUND(I130*H130,2)</f>
        <v>0</v>
      </c>
      <c r="BL130" s="16" t="s">
        <v>247</v>
      </c>
      <c r="BM130" s="244" t="s">
        <v>1560</v>
      </c>
    </row>
    <row r="131" s="1" customFormat="1" ht="16.5" customHeight="1">
      <c r="B131" s="37"/>
      <c r="C131" s="279" t="s">
        <v>88</v>
      </c>
      <c r="D131" s="279" t="s">
        <v>365</v>
      </c>
      <c r="E131" s="280" t="s">
        <v>1561</v>
      </c>
      <c r="F131" s="281" t="s">
        <v>1562</v>
      </c>
      <c r="G131" s="282" t="s">
        <v>134</v>
      </c>
      <c r="H131" s="283">
        <v>300</v>
      </c>
      <c r="I131" s="284"/>
      <c r="J131" s="285">
        <f>ROUND(I131*H131,2)</f>
        <v>0</v>
      </c>
      <c r="K131" s="281" t="s">
        <v>1</v>
      </c>
      <c r="L131" s="286"/>
      <c r="M131" s="287" t="s">
        <v>1</v>
      </c>
      <c r="N131" s="288" t="s">
        <v>41</v>
      </c>
      <c r="O131" s="85"/>
      <c r="P131" s="242">
        <f>O131*H131</f>
        <v>0</v>
      </c>
      <c r="Q131" s="242">
        <v>0.00017000000000000001</v>
      </c>
      <c r="R131" s="242">
        <f>Q131*H131</f>
        <v>0.051000000000000004</v>
      </c>
      <c r="S131" s="242">
        <v>0</v>
      </c>
      <c r="T131" s="243">
        <f>S131*H131</f>
        <v>0</v>
      </c>
      <c r="AR131" s="244" t="s">
        <v>286</v>
      </c>
      <c r="AT131" s="244" t="s">
        <v>365</v>
      </c>
      <c r="AU131" s="244" t="s">
        <v>88</v>
      </c>
      <c r="AY131" s="16" t="s">
        <v>241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6" t="s">
        <v>88</v>
      </c>
      <c r="BK131" s="245">
        <f>ROUND(I131*H131,2)</f>
        <v>0</v>
      </c>
      <c r="BL131" s="16" t="s">
        <v>247</v>
      </c>
      <c r="BM131" s="244" t="s">
        <v>1563</v>
      </c>
    </row>
    <row r="132" s="1" customFormat="1" ht="24" customHeight="1">
      <c r="B132" s="37"/>
      <c r="C132" s="233" t="s">
        <v>256</v>
      </c>
      <c r="D132" s="233" t="s">
        <v>243</v>
      </c>
      <c r="E132" s="234" t="s">
        <v>1564</v>
      </c>
      <c r="F132" s="235" t="s">
        <v>1565</v>
      </c>
      <c r="G132" s="236" t="s">
        <v>134</v>
      </c>
      <c r="H132" s="237">
        <v>50</v>
      </c>
      <c r="I132" s="238"/>
      <c r="J132" s="239">
        <f>ROUND(I132*H132,2)</f>
        <v>0</v>
      </c>
      <c r="K132" s="235" t="s">
        <v>1</v>
      </c>
      <c r="L132" s="42"/>
      <c r="M132" s="240" t="s">
        <v>1</v>
      </c>
      <c r="N132" s="241" t="s">
        <v>41</v>
      </c>
      <c r="O132" s="85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AR132" s="244" t="s">
        <v>247</v>
      </c>
      <c r="AT132" s="244" t="s">
        <v>243</v>
      </c>
      <c r="AU132" s="244" t="s">
        <v>88</v>
      </c>
      <c r="AY132" s="16" t="s">
        <v>241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6" t="s">
        <v>88</v>
      </c>
      <c r="BK132" s="245">
        <f>ROUND(I132*H132,2)</f>
        <v>0</v>
      </c>
      <c r="BL132" s="16" t="s">
        <v>247</v>
      </c>
      <c r="BM132" s="244" t="s">
        <v>1566</v>
      </c>
    </row>
    <row r="133" s="1" customFormat="1" ht="16.5" customHeight="1">
      <c r="B133" s="37"/>
      <c r="C133" s="279" t="s">
        <v>247</v>
      </c>
      <c r="D133" s="279" t="s">
        <v>365</v>
      </c>
      <c r="E133" s="280" t="s">
        <v>1567</v>
      </c>
      <c r="F133" s="281" t="s">
        <v>1568</v>
      </c>
      <c r="G133" s="282" t="s">
        <v>134</v>
      </c>
      <c r="H133" s="283">
        <v>50</v>
      </c>
      <c r="I133" s="284"/>
      <c r="J133" s="285">
        <f>ROUND(I133*H133,2)</f>
        <v>0</v>
      </c>
      <c r="K133" s="281" t="s">
        <v>1</v>
      </c>
      <c r="L133" s="286"/>
      <c r="M133" s="287" t="s">
        <v>1</v>
      </c>
      <c r="N133" s="288" t="s">
        <v>41</v>
      </c>
      <c r="O133" s="85"/>
      <c r="P133" s="242">
        <f>O133*H133</f>
        <v>0</v>
      </c>
      <c r="Q133" s="242">
        <v>0.00017000000000000001</v>
      </c>
      <c r="R133" s="242">
        <f>Q133*H133</f>
        <v>0.0085000000000000006</v>
      </c>
      <c r="S133" s="242">
        <v>0</v>
      </c>
      <c r="T133" s="243">
        <f>S133*H133</f>
        <v>0</v>
      </c>
      <c r="AR133" s="244" t="s">
        <v>286</v>
      </c>
      <c r="AT133" s="244" t="s">
        <v>365</v>
      </c>
      <c r="AU133" s="244" t="s">
        <v>88</v>
      </c>
      <c r="AY133" s="16" t="s">
        <v>241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6" t="s">
        <v>88</v>
      </c>
      <c r="BK133" s="245">
        <f>ROUND(I133*H133,2)</f>
        <v>0</v>
      </c>
      <c r="BL133" s="16" t="s">
        <v>247</v>
      </c>
      <c r="BM133" s="244" t="s">
        <v>1569</v>
      </c>
    </row>
    <row r="134" s="11" customFormat="1" ht="22.8" customHeight="1">
      <c r="B134" s="217"/>
      <c r="C134" s="218"/>
      <c r="D134" s="219" t="s">
        <v>74</v>
      </c>
      <c r="E134" s="231" t="s">
        <v>294</v>
      </c>
      <c r="F134" s="231" t="s">
        <v>776</v>
      </c>
      <c r="G134" s="218"/>
      <c r="H134" s="218"/>
      <c r="I134" s="221"/>
      <c r="J134" s="232">
        <f>BK134</f>
        <v>0</v>
      </c>
      <c r="K134" s="218"/>
      <c r="L134" s="223"/>
      <c r="M134" s="224"/>
      <c r="N134" s="225"/>
      <c r="O134" s="225"/>
      <c r="P134" s="226">
        <f>P135</f>
        <v>0</v>
      </c>
      <c r="Q134" s="225"/>
      <c r="R134" s="226">
        <f>R135</f>
        <v>0</v>
      </c>
      <c r="S134" s="225"/>
      <c r="T134" s="227">
        <f>T135</f>
        <v>0.051749999999999997</v>
      </c>
      <c r="AR134" s="228" t="s">
        <v>82</v>
      </c>
      <c r="AT134" s="229" t="s">
        <v>74</v>
      </c>
      <c r="AU134" s="229" t="s">
        <v>82</v>
      </c>
      <c r="AY134" s="228" t="s">
        <v>241</v>
      </c>
      <c r="BK134" s="230">
        <f>BK135</f>
        <v>0</v>
      </c>
    </row>
    <row r="135" s="1" customFormat="1" ht="36" customHeight="1">
      <c r="B135" s="37"/>
      <c r="C135" s="233" t="s">
        <v>271</v>
      </c>
      <c r="D135" s="233" t="s">
        <v>243</v>
      </c>
      <c r="E135" s="234" t="s">
        <v>1570</v>
      </c>
      <c r="F135" s="235" t="s">
        <v>1571</v>
      </c>
      <c r="G135" s="236" t="s">
        <v>134</v>
      </c>
      <c r="H135" s="237">
        <v>115</v>
      </c>
      <c r="I135" s="238"/>
      <c r="J135" s="239">
        <f>ROUND(I135*H135,2)</f>
        <v>0</v>
      </c>
      <c r="K135" s="235" t="s">
        <v>1</v>
      </c>
      <c r="L135" s="42"/>
      <c r="M135" s="240" t="s">
        <v>1</v>
      </c>
      <c r="N135" s="241" t="s">
        <v>41</v>
      </c>
      <c r="O135" s="85"/>
      <c r="P135" s="242">
        <f>O135*H135</f>
        <v>0</v>
      </c>
      <c r="Q135" s="242">
        <v>0</v>
      </c>
      <c r="R135" s="242">
        <f>Q135*H135</f>
        <v>0</v>
      </c>
      <c r="S135" s="242">
        <v>0.00044999999999999999</v>
      </c>
      <c r="T135" s="243">
        <f>S135*H135</f>
        <v>0.051749999999999997</v>
      </c>
      <c r="AR135" s="244" t="s">
        <v>247</v>
      </c>
      <c r="AT135" s="244" t="s">
        <v>243</v>
      </c>
      <c r="AU135" s="244" t="s">
        <v>88</v>
      </c>
      <c r="AY135" s="16" t="s">
        <v>241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6" t="s">
        <v>88</v>
      </c>
      <c r="BK135" s="245">
        <f>ROUND(I135*H135,2)</f>
        <v>0</v>
      </c>
      <c r="BL135" s="16" t="s">
        <v>247</v>
      </c>
      <c r="BM135" s="244" t="s">
        <v>1572</v>
      </c>
    </row>
    <row r="136" s="11" customFormat="1" ht="25.92" customHeight="1">
      <c r="B136" s="217"/>
      <c r="C136" s="218"/>
      <c r="D136" s="219" t="s">
        <v>74</v>
      </c>
      <c r="E136" s="220" t="s">
        <v>365</v>
      </c>
      <c r="F136" s="220" t="s">
        <v>1573</v>
      </c>
      <c r="G136" s="218"/>
      <c r="H136" s="218"/>
      <c r="I136" s="221"/>
      <c r="J136" s="222">
        <f>BK136</f>
        <v>0</v>
      </c>
      <c r="K136" s="218"/>
      <c r="L136" s="223"/>
      <c r="M136" s="224"/>
      <c r="N136" s="225"/>
      <c r="O136" s="225"/>
      <c r="P136" s="226">
        <f>P137+P218</f>
        <v>0</v>
      </c>
      <c r="Q136" s="225"/>
      <c r="R136" s="226">
        <f>R137+R218</f>
        <v>0.38794240000000002</v>
      </c>
      <c r="S136" s="225"/>
      <c r="T136" s="227">
        <f>T137+T218</f>
        <v>0.00055999999999999995</v>
      </c>
      <c r="AR136" s="228" t="s">
        <v>256</v>
      </c>
      <c r="AT136" s="229" t="s">
        <v>74</v>
      </c>
      <c r="AU136" s="229" t="s">
        <v>75</v>
      </c>
      <c r="AY136" s="228" t="s">
        <v>241</v>
      </c>
      <c r="BK136" s="230">
        <f>BK137+BK218</f>
        <v>0</v>
      </c>
    </row>
    <row r="137" s="11" customFormat="1" ht="22.8" customHeight="1">
      <c r="B137" s="217"/>
      <c r="C137" s="218"/>
      <c r="D137" s="219" t="s">
        <v>74</v>
      </c>
      <c r="E137" s="231" t="s">
        <v>1574</v>
      </c>
      <c r="F137" s="231" t="s">
        <v>1575</v>
      </c>
      <c r="G137" s="218"/>
      <c r="H137" s="218"/>
      <c r="I137" s="221"/>
      <c r="J137" s="232">
        <f>BK137</f>
        <v>0</v>
      </c>
      <c r="K137" s="218"/>
      <c r="L137" s="223"/>
      <c r="M137" s="224"/>
      <c r="N137" s="225"/>
      <c r="O137" s="225"/>
      <c r="P137" s="226">
        <f>SUM(P138:P217)</f>
        <v>0</v>
      </c>
      <c r="Q137" s="225"/>
      <c r="R137" s="226">
        <f>SUM(R138:R217)</f>
        <v>0.36054240000000004</v>
      </c>
      <c r="S137" s="225"/>
      <c r="T137" s="227">
        <f>SUM(T138:T217)</f>
        <v>0.00055999999999999995</v>
      </c>
      <c r="AR137" s="228" t="s">
        <v>256</v>
      </c>
      <c r="AT137" s="229" t="s">
        <v>74</v>
      </c>
      <c r="AU137" s="229" t="s">
        <v>82</v>
      </c>
      <c r="AY137" s="228" t="s">
        <v>241</v>
      </c>
      <c r="BK137" s="230">
        <f>SUM(BK138:BK217)</f>
        <v>0</v>
      </c>
    </row>
    <row r="138" s="1" customFormat="1" ht="24" customHeight="1">
      <c r="B138" s="37"/>
      <c r="C138" s="233" t="s">
        <v>276</v>
      </c>
      <c r="D138" s="233" t="s">
        <v>243</v>
      </c>
      <c r="E138" s="234" t="s">
        <v>1576</v>
      </c>
      <c r="F138" s="235" t="s">
        <v>1577</v>
      </c>
      <c r="G138" s="236" t="s">
        <v>134</v>
      </c>
      <c r="H138" s="237">
        <v>45</v>
      </c>
      <c r="I138" s="238"/>
      <c r="J138" s="239">
        <f>ROUND(I138*H138,2)</f>
        <v>0</v>
      </c>
      <c r="K138" s="235" t="s">
        <v>1</v>
      </c>
      <c r="L138" s="42"/>
      <c r="M138" s="240" t="s">
        <v>1</v>
      </c>
      <c r="N138" s="241" t="s">
        <v>41</v>
      </c>
      <c r="O138" s="85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AR138" s="244" t="s">
        <v>584</v>
      </c>
      <c r="AT138" s="244" t="s">
        <v>243</v>
      </c>
      <c r="AU138" s="244" t="s">
        <v>88</v>
      </c>
      <c r="AY138" s="16" t="s">
        <v>241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6" t="s">
        <v>88</v>
      </c>
      <c r="BK138" s="245">
        <f>ROUND(I138*H138,2)</f>
        <v>0</v>
      </c>
      <c r="BL138" s="16" t="s">
        <v>584</v>
      </c>
      <c r="BM138" s="244" t="s">
        <v>1578</v>
      </c>
    </row>
    <row r="139" s="1" customFormat="1" ht="16.5" customHeight="1">
      <c r="B139" s="37"/>
      <c r="C139" s="279" t="s">
        <v>281</v>
      </c>
      <c r="D139" s="279" t="s">
        <v>365</v>
      </c>
      <c r="E139" s="280" t="s">
        <v>1579</v>
      </c>
      <c r="F139" s="281" t="s">
        <v>1580</v>
      </c>
      <c r="G139" s="282" t="s">
        <v>134</v>
      </c>
      <c r="H139" s="283">
        <v>45</v>
      </c>
      <c r="I139" s="284"/>
      <c r="J139" s="285">
        <f>ROUND(I139*H139,2)</f>
        <v>0</v>
      </c>
      <c r="K139" s="281" t="s">
        <v>1</v>
      </c>
      <c r="L139" s="286"/>
      <c r="M139" s="287" t="s">
        <v>1</v>
      </c>
      <c r="N139" s="288" t="s">
        <v>41</v>
      </c>
      <c r="O139" s="85"/>
      <c r="P139" s="242">
        <f>O139*H139</f>
        <v>0</v>
      </c>
      <c r="Q139" s="242">
        <v>0.00023000000000000001</v>
      </c>
      <c r="R139" s="242">
        <f>Q139*H139</f>
        <v>0.01035</v>
      </c>
      <c r="S139" s="242">
        <v>0</v>
      </c>
      <c r="T139" s="243">
        <f>S139*H139</f>
        <v>0</v>
      </c>
      <c r="AR139" s="244" t="s">
        <v>971</v>
      </c>
      <c r="AT139" s="244" t="s">
        <v>365</v>
      </c>
      <c r="AU139" s="244" t="s">
        <v>88</v>
      </c>
      <c r="AY139" s="16" t="s">
        <v>241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6" t="s">
        <v>88</v>
      </c>
      <c r="BK139" s="245">
        <f>ROUND(I139*H139,2)</f>
        <v>0</v>
      </c>
      <c r="BL139" s="16" t="s">
        <v>971</v>
      </c>
      <c r="BM139" s="244" t="s">
        <v>1581</v>
      </c>
    </row>
    <row r="140" s="1" customFormat="1" ht="16.5" customHeight="1">
      <c r="B140" s="37"/>
      <c r="C140" s="233" t="s">
        <v>286</v>
      </c>
      <c r="D140" s="233" t="s">
        <v>243</v>
      </c>
      <c r="E140" s="234" t="s">
        <v>1582</v>
      </c>
      <c r="F140" s="235" t="s">
        <v>1583</v>
      </c>
      <c r="G140" s="236" t="s">
        <v>485</v>
      </c>
      <c r="H140" s="237">
        <v>32</v>
      </c>
      <c r="I140" s="238"/>
      <c r="J140" s="239">
        <f>ROUND(I140*H140,2)</f>
        <v>0</v>
      </c>
      <c r="K140" s="235" t="s">
        <v>1</v>
      </c>
      <c r="L140" s="42"/>
      <c r="M140" s="240" t="s">
        <v>1</v>
      </c>
      <c r="N140" s="241" t="s">
        <v>41</v>
      </c>
      <c r="O140" s="85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AR140" s="244" t="s">
        <v>584</v>
      </c>
      <c r="AT140" s="244" t="s">
        <v>243</v>
      </c>
      <c r="AU140" s="244" t="s">
        <v>88</v>
      </c>
      <c r="AY140" s="16" t="s">
        <v>241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6" t="s">
        <v>88</v>
      </c>
      <c r="BK140" s="245">
        <f>ROUND(I140*H140,2)</f>
        <v>0</v>
      </c>
      <c r="BL140" s="16" t="s">
        <v>584</v>
      </c>
      <c r="BM140" s="244" t="s">
        <v>1584</v>
      </c>
    </row>
    <row r="141" s="1" customFormat="1" ht="24" customHeight="1">
      <c r="B141" s="37"/>
      <c r="C141" s="279" t="s">
        <v>294</v>
      </c>
      <c r="D141" s="279" t="s">
        <v>365</v>
      </c>
      <c r="E141" s="280" t="s">
        <v>1585</v>
      </c>
      <c r="F141" s="281" t="s">
        <v>1586</v>
      </c>
      <c r="G141" s="282" t="s">
        <v>485</v>
      </c>
      <c r="H141" s="283">
        <v>32</v>
      </c>
      <c r="I141" s="284"/>
      <c r="J141" s="285">
        <f>ROUND(I141*H141,2)</f>
        <v>0</v>
      </c>
      <c r="K141" s="281" t="s">
        <v>1</v>
      </c>
      <c r="L141" s="286"/>
      <c r="M141" s="287" t="s">
        <v>1</v>
      </c>
      <c r="N141" s="288" t="s">
        <v>41</v>
      </c>
      <c r="O141" s="85"/>
      <c r="P141" s="242">
        <f>O141*H141</f>
        <v>0</v>
      </c>
      <c r="Q141" s="242">
        <v>3.0000000000000001E-05</v>
      </c>
      <c r="R141" s="242">
        <f>Q141*H141</f>
        <v>0.00096000000000000002</v>
      </c>
      <c r="S141" s="242">
        <v>0</v>
      </c>
      <c r="T141" s="243">
        <f>S141*H141</f>
        <v>0</v>
      </c>
      <c r="AR141" s="244" t="s">
        <v>971</v>
      </c>
      <c r="AT141" s="244" t="s">
        <v>365</v>
      </c>
      <c r="AU141" s="244" t="s">
        <v>88</v>
      </c>
      <c r="AY141" s="16" t="s">
        <v>241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6" t="s">
        <v>88</v>
      </c>
      <c r="BK141" s="245">
        <f>ROUND(I141*H141,2)</f>
        <v>0</v>
      </c>
      <c r="BL141" s="16" t="s">
        <v>971</v>
      </c>
      <c r="BM141" s="244" t="s">
        <v>1587</v>
      </c>
    </row>
    <row r="142" s="1" customFormat="1" ht="24" customHeight="1">
      <c r="B142" s="37"/>
      <c r="C142" s="233" t="s">
        <v>299</v>
      </c>
      <c r="D142" s="233" t="s">
        <v>243</v>
      </c>
      <c r="E142" s="234" t="s">
        <v>1588</v>
      </c>
      <c r="F142" s="235" t="s">
        <v>1589</v>
      </c>
      <c r="G142" s="236" t="s">
        <v>485</v>
      </c>
      <c r="H142" s="237">
        <v>7</v>
      </c>
      <c r="I142" s="238"/>
      <c r="J142" s="239">
        <f>ROUND(I142*H142,2)</f>
        <v>0</v>
      </c>
      <c r="K142" s="235" t="s">
        <v>1</v>
      </c>
      <c r="L142" s="42"/>
      <c r="M142" s="240" t="s">
        <v>1</v>
      </c>
      <c r="N142" s="241" t="s">
        <v>41</v>
      </c>
      <c r="O142" s="85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AR142" s="244" t="s">
        <v>584</v>
      </c>
      <c r="AT142" s="244" t="s">
        <v>243</v>
      </c>
      <c r="AU142" s="244" t="s">
        <v>88</v>
      </c>
      <c r="AY142" s="16" t="s">
        <v>241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6" t="s">
        <v>88</v>
      </c>
      <c r="BK142" s="245">
        <f>ROUND(I142*H142,2)</f>
        <v>0</v>
      </c>
      <c r="BL142" s="16" t="s">
        <v>584</v>
      </c>
      <c r="BM142" s="244" t="s">
        <v>1590</v>
      </c>
    </row>
    <row r="143" s="1" customFormat="1" ht="24" customHeight="1">
      <c r="B143" s="37"/>
      <c r="C143" s="279" t="s">
        <v>304</v>
      </c>
      <c r="D143" s="279" t="s">
        <v>365</v>
      </c>
      <c r="E143" s="280" t="s">
        <v>1591</v>
      </c>
      <c r="F143" s="281" t="s">
        <v>1592</v>
      </c>
      <c r="G143" s="282" t="s">
        <v>485</v>
      </c>
      <c r="H143" s="283">
        <v>7</v>
      </c>
      <c r="I143" s="284"/>
      <c r="J143" s="285">
        <f>ROUND(I143*H143,2)</f>
        <v>0</v>
      </c>
      <c r="K143" s="281" t="s">
        <v>1</v>
      </c>
      <c r="L143" s="286"/>
      <c r="M143" s="287" t="s">
        <v>1</v>
      </c>
      <c r="N143" s="288" t="s">
        <v>41</v>
      </c>
      <c r="O143" s="85"/>
      <c r="P143" s="242">
        <f>O143*H143</f>
        <v>0</v>
      </c>
      <c r="Q143" s="242">
        <v>9.7E-05</v>
      </c>
      <c r="R143" s="242">
        <f>Q143*H143</f>
        <v>0.00067900000000000002</v>
      </c>
      <c r="S143" s="242">
        <v>0</v>
      </c>
      <c r="T143" s="243">
        <f>S143*H143</f>
        <v>0</v>
      </c>
      <c r="AR143" s="244" t="s">
        <v>971</v>
      </c>
      <c r="AT143" s="244" t="s">
        <v>365</v>
      </c>
      <c r="AU143" s="244" t="s">
        <v>88</v>
      </c>
      <c r="AY143" s="16" t="s">
        <v>241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6" t="s">
        <v>88</v>
      </c>
      <c r="BK143" s="245">
        <f>ROUND(I143*H143,2)</f>
        <v>0</v>
      </c>
      <c r="BL143" s="16" t="s">
        <v>971</v>
      </c>
      <c r="BM143" s="244" t="s">
        <v>1593</v>
      </c>
    </row>
    <row r="144" s="1" customFormat="1" ht="24" customHeight="1">
      <c r="B144" s="37"/>
      <c r="C144" s="233" t="s">
        <v>309</v>
      </c>
      <c r="D144" s="233" t="s">
        <v>243</v>
      </c>
      <c r="E144" s="234" t="s">
        <v>1594</v>
      </c>
      <c r="F144" s="235" t="s">
        <v>1595</v>
      </c>
      <c r="G144" s="236" t="s">
        <v>134</v>
      </c>
      <c r="H144" s="237">
        <v>8</v>
      </c>
      <c r="I144" s="238"/>
      <c r="J144" s="239">
        <f>ROUND(I144*H144,2)</f>
        <v>0</v>
      </c>
      <c r="K144" s="235" t="s">
        <v>1</v>
      </c>
      <c r="L144" s="42"/>
      <c r="M144" s="240" t="s">
        <v>1</v>
      </c>
      <c r="N144" s="241" t="s">
        <v>41</v>
      </c>
      <c r="O144" s="85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AR144" s="244" t="s">
        <v>584</v>
      </c>
      <c r="AT144" s="244" t="s">
        <v>243</v>
      </c>
      <c r="AU144" s="244" t="s">
        <v>88</v>
      </c>
      <c r="AY144" s="16" t="s">
        <v>241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6" t="s">
        <v>88</v>
      </c>
      <c r="BK144" s="245">
        <f>ROUND(I144*H144,2)</f>
        <v>0</v>
      </c>
      <c r="BL144" s="16" t="s">
        <v>584</v>
      </c>
      <c r="BM144" s="244" t="s">
        <v>1596</v>
      </c>
    </row>
    <row r="145" s="1" customFormat="1" ht="24" customHeight="1">
      <c r="B145" s="37"/>
      <c r="C145" s="279" t="s">
        <v>314</v>
      </c>
      <c r="D145" s="279" t="s">
        <v>365</v>
      </c>
      <c r="E145" s="280" t="s">
        <v>1597</v>
      </c>
      <c r="F145" s="281" t="s">
        <v>1598</v>
      </c>
      <c r="G145" s="282" t="s">
        <v>485</v>
      </c>
      <c r="H145" s="283">
        <v>3</v>
      </c>
      <c r="I145" s="284"/>
      <c r="J145" s="285">
        <f>ROUND(I145*H145,2)</f>
        <v>0</v>
      </c>
      <c r="K145" s="281" t="s">
        <v>1</v>
      </c>
      <c r="L145" s="286"/>
      <c r="M145" s="287" t="s">
        <v>1</v>
      </c>
      <c r="N145" s="288" t="s">
        <v>41</v>
      </c>
      <c r="O145" s="85"/>
      <c r="P145" s="242">
        <f>O145*H145</f>
        <v>0</v>
      </c>
      <c r="Q145" s="242">
        <v>0.00010000000000000001</v>
      </c>
      <c r="R145" s="242">
        <f>Q145*H145</f>
        <v>0.00030000000000000003</v>
      </c>
      <c r="S145" s="242">
        <v>0</v>
      </c>
      <c r="T145" s="243">
        <f>S145*H145</f>
        <v>0</v>
      </c>
      <c r="AR145" s="244" t="s">
        <v>971</v>
      </c>
      <c r="AT145" s="244" t="s">
        <v>365</v>
      </c>
      <c r="AU145" s="244" t="s">
        <v>88</v>
      </c>
      <c r="AY145" s="16" t="s">
        <v>241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6" t="s">
        <v>88</v>
      </c>
      <c r="BK145" s="245">
        <f>ROUND(I145*H145,2)</f>
        <v>0</v>
      </c>
      <c r="BL145" s="16" t="s">
        <v>971</v>
      </c>
      <c r="BM145" s="244" t="s">
        <v>1599</v>
      </c>
    </row>
    <row r="146" s="1" customFormat="1" ht="24" customHeight="1">
      <c r="B146" s="37"/>
      <c r="C146" s="233" t="s">
        <v>318</v>
      </c>
      <c r="D146" s="233" t="s">
        <v>243</v>
      </c>
      <c r="E146" s="234" t="s">
        <v>1600</v>
      </c>
      <c r="F146" s="235" t="s">
        <v>1601</v>
      </c>
      <c r="G146" s="236" t="s">
        <v>485</v>
      </c>
      <c r="H146" s="237">
        <v>5</v>
      </c>
      <c r="I146" s="238"/>
      <c r="J146" s="239">
        <f>ROUND(I146*H146,2)</f>
        <v>0</v>
      </c>
      <c r="K146" s="235" t="s">
        <v>1</v>
      </c>
      <c r="L146" s="42"/>
      <c r="M146" s="240" t="s">
        <v>1</v>
      </c>
      <c r="N146" s="241" t="s">
        <v>41</v>
      </c>
      <c r="O146" s="85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AR146" s="244" t="s">
        <v>584</v>
      </c>
      <c r="AT146" s="244" t="s">
        <v>243</v>
      </c>
      <c r="AU146" s="244" t="s">
        <v>88</v>
      </c>
      <c r="AY146" s="16" t="s">
        <v>241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6" t="s">
        <v>88</v>
      </c>
      <c r="BK146" s="245">
        <f>ROUND(I146*H146,2)</f>
        <v>0</v>
      </c>
      <c r="BL146" s="16" t="s">
        <v>584</v>
      </c>
      <c r="BM146" s="244" t="s">
        <v>1602</v>
      </c>
    </row>
    <row r="147" s="1" customFormat="1" ht="16.5" customHeight="1">
      <c r="B147" s="37"/>
      <c r="C147" s="279" t="s">
        <v>322</v>
      </c>
      <c r="D147" s="279" t="s">
        <v>365</v>
      </c>
      <c r="E147" s="280" t="s">
        <v>1603</v>
      </c>
      <c r="F147" s="281" t="s">
        <v>1604</v>
      </c>
      <c r="G147" s="282" t="s">
        <v>485</v>
      </c>
      <c r="H147" s="283">
        <v>2</v>
      </c>
      <c r="I147" s="284"/>
      <c r="J147" s="285">
        <f>ROUND(I147*H147,2)</f>
        <v>0</v>
      </c>
      <c r="K147" s="281" t="s">
        <v>1</v>
      </c>
      <c r="L147" s="286"/>
      <c r="M147" s="287" t="s">
        <v>1</v>
      </c>
      <c r="N147" s="288" t="s">
        <v>41</v>
      </c>
      <c r="O147" s="85"/>
      <c r="P147" s="242">
        <f>O147*H147</f>
        <v>0</v>
      </c>
      <c r="Q147" s="242">
        <v>0.00010000000000000001</v>
      </c>
      <c r="R147" s="242">
        <f>Q147*H147</f>
        <v>0.00020000000000000001</v>
      </c>
      <c r="S147" s="242">
        <v>0</v>
      </c>
      <c r="T147" s="243">
        <f>S147*H147</f>
        <v>0</v>
      </c>
      <c r="AR147" s="244" t="s">
        <v>971</v>
      </c>
      <c r="AT147" s="244" t="s">
        <v>365</v>
      </c>
      <c r="AU147" s="244" t="s">
        <v>88</v>
      </c>
      <c r="AY147" s="16" t="s">
        <v>241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6" t="s">
        <v>88</v>
      </c>
      <c r="BK147" s="245">
        <f>ROUND(I147*H147,2)</f>
        <v>0</v>
      </c>
      <c r="BL147" s="16" t="s">
        <v>971</v>
      </c>
      <c r="BM147" s="244" t="s">
        <v>1605</v>
      </c>
    </row>
    <row r="148" s="1" customFormat="1" ht="16.5" customHeight="1">
      <c r="B148" s="37"/>
      <c r="C148" s="279" t="s">
        <v>328</v>
      </c>
      <c r="D148" s="279" t="s">
        <v>365</v>
      </c>
      <c r="E148" s="280" t="s">
        <v>1606</v>
      </c>
      <c r="F148" s="281" t="s">
        <v>1607</v>
      </c>
      <c r="G148" s="282" t="s">
        <v>485</v>
      </c>
      <c r="H148" s="283">
        <v>3</v>
      </c>
      <c r="I148" s="284"/>
      <c r="J148" s="285">
        <f>ROUND(I148*H148,2)</f>
        <v>0</v>
      </c>
      <c r="K148" s="281" t="s">
        <v>1</v>
      </c>
      <c r="L148" s="286"/>
      <c r="M148" s="287" t="s">
        <v>1</v>
      </c>
      <c r="N148" s="288" t="s">
        <v>41</v>
      </c>
      <c r="O148" s="85"/>
      <c r="P148" s="242">
        <f>O148*H148</f>
        <v>0</v>
      </c>
      <c r="Q148" s="242">
        <v>5.0000000000000002E-05</v>
      </c>
      <c r="R148" s="242">
        <f>Q148*H148</f>
        <v>0.00015000000000000001</v>
      </c>
      <c r="S148" s="242">
        <v>0</v>
      </c>
      <c r="T148" s="243">
        <f>S148*H148</f>
        <v>0</v>
      </c>
      <c r="AR148" s="244" t="s">
        <v>971</v>
      </c>
      <c r="AT148" s="244" t="s">
        <v>365</v>
      </c>
      <c r="AU148" s="244" t="s">
        <v>88</v>
      </c>
      <c r="AY148" s="16" t="s">
        <v>241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6" t="s">
        <v>88</v>
      </c>
      <c r="BK148" s="245">
        <f>ROUND(I148*H148,2)</f>
        <v>0</v>
      </c>
      <c r="BL148" s="16" t="s">
        <v>971</v>
      </c>
      <c r="BM148" s="244" t="s">
        <v>1608</v>
      </c>
    </row>
    <row r="149" s="1" customFormat="1" ht="24" customHeight="1">
      <c r="B149" s="37"/>
      <c r="C149" s="233" t="s">
        <v>335</v>
      </c>
      <c r="D149" s="233" t="s">
        <v>243</v>
      </c>
      <c r="E149" s="234" t="s">
        <v>1609</v>
      </c>
      <c r="F149" s="235" t="s">
        <v>1610</v>
      </c>
      <c r="G149" s="236" t="s">
        <v>485</v>
      </c>
      <c r="H149" s="237">
        <v>3</v>
      </c>
      <c r="I149" s="238"/>
      <c r="J149" s="239">
        <f>ROUND(I149*H149,2)</f>
        <v>0</v>
      </c>
      <c r="K149" s="235" t="s">
        <v>1</v>
      </c>
      <c r="L149" s="42"/>
      <c r="M149" s="240" t="s">
        <v>1</v>
      </c>
      <c r="N149" s="241" t="s">
        <v>41</v>
      </c>
      <c r="O149" s="85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AR149" s="244" t="s">
        <v>584</v>
      </c>
      <c r="AT149" s="244" t="s">
        <v>243</v>
      </c>
      <c r="AU149" s="244" t="s">
        <v>88</v>
      </c>
      <c r="AY149" s="16" t="s">
        <v>241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6" t="s">
        <v>88</v>
      </c>
      <c r="BK149" s="245">
        <f>ROUND(I149*H149,2)</f>
        <v>0</v>
      </c>
      <c r="BL149" s="16" t="s">
        <v>584</v>
      </c>
      <c r="BM149" s="244" t="s">
        <v>1611</v>
      </c>
    </row>
    <row r="150" s="1" customFormat="1" ht="24" customHeight="1">
      <c r="B150" s="37"/>
      <c r="C150" s="279" t="s">
        <v>341</v>
      </c>
      <c r="D150" s="279" t="s">
        <v>365</v>
      </c>
      <c r="E150" s="280" t="s">
        <v>1612</v>
      </c>
      <c r="F150" s="281" t="s">
        <v>1613</v>
      </c>
      <c r="G150" s="282" t="s">
        <v>485</v>
      </c>
      <c r="H150" s="283">
        <v>1</v>
      </c>
      <c r="I150" s="284"/>
      <c r="J150" s="285">
        <f>ROUND(I150*H150,2)</f>
        <v>0</v>
      </c>
      <c r="K150" s="281" t="s">
        <v>1</v>
      </c>
      <c r="L150" s="286"/>
      <c r="M150" s="287" t="s">
        <v>1</v>
      </c>
      <c r="N150" s="288" t="s">
        <v>41</v>
      </c>
      <c r="O150" s="85"/>
      <c r="P150" s="242">
        <f>O150*H150</f>
        <v>0</v>
      </c>
      <c r="Q150" s="242">
        <v>6.0000000000000002E-05</v>
      </c>
      <c r="R150" s="242">
        <f>Q150*H150</f>
        <v>6.0000000000000002E-05</v>
      </c>
      <c r="S150" s="242">
        <v>0</v>
      </c>
      <c r="T150" s="243">
        <f>S150*H150</f>
        <v>0</v>
      </c>
      <c r="AR150" s="244" t="s">
        <v>971</v>
      </c>
      <c r="AT150" s="244" t="s">
        <v>365</v>
      </c>
      <c r="AU150" s="244" t="s">
        <v>88</v>
      </c>
      <c r="AY150" s="16" t="s">
        <v>241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6" t="s">
        <v>88</v>
      </c>
      <c r="BK150" s="245">
        <f>ROUND(I150*H150,2)</f>
        <v>0</v>
      </c>
      <c r="BL150" s="16" t="s">
        <v>971</v>
      </c>
      <c r="BM150" s="244" t="s">
        <v>1614</v>
      </c>
    </row>
    <row r="151" s="1" customFormat="1" ht="16.5" customHeight="1">
      <c r="B151" s="37"/>
      <c r="C151" s="279" t="s">
        <v>351</v>
      </c>
      <c r="D151" s="279" t="s">
        <v>365</v>
      </c>
      <c r="E151" s="280" t="s">
        <v>1615</v>
      </c>
      <c r="F151" s="281" t="s">
        <v>1616</v>
      </c>
      <c r="G151" s="282" t="s">
        <v>485</v>
      </c>
      <c r="H151" s="283">
        <v>2</v>
      </c>
      <c r="I151" s="284"/>
      <c r="J151" s="285">
        <f>ROUND(I151*H151,2)</f>
        <v>0</v>
      </c>
      <c r="K151" s="281" t="s">
        <v>1</v>
      </c>
      <c r="L151" s="286"/>
      <c r="M151" s="287" t="s">
        <v>1</v>
      </c>
      <c r="N151" s="288" t="s">
        <v>41</v>
      </c>
      <c r="O151" s="85"/>
      <c r="P151" s="242">
        <f>O151*H151</f>
        <v>0</v>
      </c>
      <c r="Q151" s="242">
        <v>5.0000000000000002E-05</v>
      </c>
      <c r="R151" s="242">
        <f>Q151*H151</f>
        <v>0.00010000000000000001</v>
      </c>
      <c r="S151" s="242">
        <v>0</v>
      </c>
      <c r="T151" s="243">
        <f>S151*H151</f>
        <v>0</v>
      </c>
      <c r="AR151" s="244" t="s">
        <v>971</v>
      </c>
      <c r="AT151" s="244" t="s">
        <v>365</v>
      </c>
      <c r="AU151" s="244" t="s">
        <v>88</v>
      </c>
      <c r="AY151" s="16" t="s">
        <v>241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6" t="s">
        <v>88</v>
      </c>
      <c r="BK151" s="245">
        <f>ROUND(I151*H151,2)</f>
        <v>0</v>
      </c>
      <c r="BL151" s="16" t="s">
        <v>971</v>
      </c>
      <c r="BM151" s="244" t="s">
        <v>1617</v>
      </c>
    </row>
    <row r="152" s="1" customFormat="1" ht="24" customHeight="1">
      <c r="B152" s="37"/>
      <c r="C152" s="233" t="s">
        <v>7</v>
      </c>
      <c r="D152" s="233" t="s">
        <v>243</v>
      </c>
      <c r="E152" s="234" t="s">
        <v>1618</v>
      </c>
      <c r="F152" s="235" t="s">
        <v>1619</v>
      </c>
      <c r="G152" s="236" t="s">
        <v>485</v>
      </c>
      <c r="H152" s="237">
        <v>1</v>
      </c>
      <c r="I152" s="238"/>
      <c r="J152" s="239">
        <f>ROUND(I152*H152,2)</f>
        <v>0</v>
      </c>
      <c r="K152" s="235" t="s">
        <v>1</v>
      </c>
      <c r="L152" s="42"/>
      <c r="M152" s="240" t="s">
        <v>1</v>
      </c>
      <c r="N152" s="241" t="s">
        <v>41</v>
      </c>
      <c r="O152" s="85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AR152" s="244" t="s">
        <v>584</v>
      </c>
      <c r="AT152" s="244" t="s">
        <v>243</v>
      </c>
      <c r="AU152" s="244" t="s">
        <v>88</v>
      </c>
      <c r="AY152" s="16" t="s">
        <v>241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6" t="s">
        <v>88</v>
      </c>
      <c r="BK152" s="245">
        <f>ROUND(I152*H152,2)</f>
        <v>0</v>
      </c>
      <c r="BL152" s="16" t="s">
        <v>584</v>
      </c>
      <c r="BM152" s="244" t="s">
        <v>1620</v>
      </c>
    </row>
    <row r="153" s="1" customFormat="1" ht="24" customHeight="1">
      <c r="B153" s="37"/>
      <c r="C153" s="279" t="s">
        <v>364</v>
      </c>
      <c r="D153" s="279" t="s">
        <v>365</v>
      </c>
      <c r="E153" s="280" t="s">
        <v>1621</v>
      </c>
      <c r="F153" s="281" t="s">
        <v>1622</v>
      </c>
      <c r="G153" s="282" t="s">
        <v>485</v>
      </c>
      <c r="H153" s="283">
        <v>1</v>
      </c>
      <c r="I153" s="284"/>
      <c r="J153" s="285">
        <f>ROUND(I153*H153,2)</f>
        <v>0</v>
      </c>
      <c r="K153" s="281" t="s">
        <v>1</v>
      </c>
      <c r="L153" s="286"/>
      <c r="M153" s="287" t="s">
        <v>1</v>
      </c>
      <c r="N153" s="288" t="s">
        <v>41</v>
      </c>
      <c r="O153" s="85"/>
      <c r="P153" s="242">
        <f>O153*H153</f>
        <v>0</v>
      </c>
      <c r="Q153" s="242">
        <v>5.0000000000000002E-05</v>
      </c>
      <c r="R153" s="242">
        <f>Q153*H153</f>
        <v>5.0000000000000002E-05</v>
      </c>
      <c r="S153" s="242">
        <v>0</v>
      </c>
      <c r="T153" s="243">
        <f>S153*H153</f>
        <v>0</v>
      </c>
      <c r="AR153" s="244" t="s">
        <v>971</v>
      </c>
      <c r="AT153" s="244" t="s">
        <v>365</v>
      </c>
      <c r="AU153" s="244" t="s">
        <v>88</v>
      </c>
      <c r="AY153" s="16" t="s">
        <v>241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6" t="s">
        <v>88</v>
      </c>
      <c r="BK153" s="245">
        <f>ROUND(I153*H153,2)</f>
        <v>0</v>
      </c>
      <c r="BL153" s="16" t="s">
        <v>971</v>
      </c>
      <c r="BM153" s="244" t="s">
        <v>1623</v>
      </c>
    </row>
    <row r="154" s="1" customFormat="1" ht="24" customHeight="1">
      <c r="B154" s="37"/>
      <c r="C154" s="233" t="s">
        <v>369</v>
      </c>
      <c r="D154" s="233" t="s">
        <v>243</v>
      </c>
      <c r="E154" s="234" t="s">
        <v>1624</v>
      </c>
      <c r="F154" s="235" t="s">
        <v>1625</v>
      </c>
      <c r="G154" s="236" t="s">
        <v>485</v>
      </c>
      <c r="H154" s="237">
        <v>1</v>
      </c>
      <c r="I154" s="238"/>
      <c r="J154" s="239">
        <f>ROUND(I154*H154,2)</f>
        <v>0</v>
      </c>
      <c r="K154" s="235" t="s">
        <v>1</v>
      </c>
      <c r="L154" s="42"/>
      <c r="M154" s="240" t="s">
        <v>1</v>
      </c>
      <c r="N154" s="241" t="s">
        <v>41</v>
      </c>
      <c r="O154" s="85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AR154" s="244" t="s">
        <v>584</v>
      </c>
      <c r="AT154" s="244" t="s">
        <v>243</v>
      </c>
      <c r="AU154" s="244" t="s">
        <v>88</v>
      </c>
      <c r="AY154" s="16" t="s">
        <v>241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6" t="s">
        <v>88</v>
      </c>
      <c r="BK154" s="245">
        <f>ROUND(I154*H154,2)</f>
        <v>0</v>
      </c>
      <c r="BL154" s="16" t="s">
        <v>584</v>
      </c>
      <c r="BM154" s="244" t="s">
        <v>1626</v>
      </c>
    </row>
    <row r="155" s="1" customFormat="1" ht="16.5" customHeight="1">
      <c r="B155" s="37"/>
      <c r="C155" s="279" t="s">
        <v>374</v>
      </c>
      <c r="D155" s="279" t="s">
        <v>365</v>
      </c>
      <c r="E155" s="280" t="s">
        <v>1627</v>
      </c>
      <c r="F155" s="281" t="s">
        <v>1628</v>
      </c>
      <c r="G155" s="282" t="s">
        <v>485</v>
      </c>
      <c r="H155" s="283">
        <v>1</v>
      </c>
      <c r="I155" s="284"/>
      <c r="J155" s="285">
        <f>ROUND(I155*H155,2)</f>
        <v>0</v>
      </c>
      <c r="K155" s="281" t="s">
        <v>1</v>
      </c>
      <c r="L155" s="286"/>
      <c r="M155" s="287" t="s">
        <v>1</v>
      </c>
      <c r="N155" s="288" t="s">
        <v>41</v>
      </c>
      <c r="O155" s="85"/>
      <c r="P155" s="242">
        <f>O155*H155</f>
        <v>0</v>
      </c>
      <c r="Q155" s="242">
        <v>5.0000000000000002E-05</v>
      </c>
      <c r="R155" s="242">
        <f>Q155*H155</f>
        <v>5.0000000000000002E-05</v>
      </c>
      <c r="S155" s="242">
        <v>0</v>
      </c>
      <c r="T155" s="243">
        <f>S155*H155</f>
        <v>0</v>
      </c>
      <c r="AR155" s="244" t="s">
        <v>971</v>
      </c>
      <c r="AT155" s="244" t="s">
        <v>365</v>
      </c>
      <c r="AU155" s="244" t="s">
        <v>88</v>
      </c>
      <c r="AY155" s="16" t="s">
        <v>241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6" t="s">
        <v>88</v>
      </c>
      <c r="BK155" s="245">
        <f>ROUND(I155*H155,2)</f>
        <v>0</v>
      </c>
      <c r="BL155" s="16" t="s">
        <v>971</v>
      </c>
      <c r="BM155" s="244" t="s">
        <v>1629</v>
      </c>
    </row>
    <row r="156" s="1" customFormat="1" ht="16.5" customHeight="1">
      <c r="B156" s="37"/>
      <c r="C156" s="233" t="s">
        <v>684</v>
      </c>
      <c r="D156" s="233" t="s">
        <v>243</v>
      </c>
      <c r="E156" s="234" t="s">
        <v>1630</v>
      </c>
      <c r="F156" s="235" t="s">
        <v>1631</v>
      </c>
      <c r="G156" s="236" t="s">
        <v>485</v>
      </c>
      <c r="H156" s="237">
        <v>1</v>
      </c>
      <c r="I156" s="238"/>
      <c r="J156" s="239">
        <f>ROUND(I156*H156,2)</f>
        <v>0</v>
      </c>
      <c r="K156" s="235" t="s">
        <v>1</v>
      </c>
      <c r="L156" s="42"/>
      <c r="M156" s="240" t="s">
        <v>1</v>
      </c>
      <c r="N156" s="241" t="s">
        <v>41</v>
      </c>
      <c r="O156" s="85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AR156" s="244" t="s">
        <v>584</v>
      </c>
      <c r="AT156" s="244" t="s">
        <v>243</v>
      </c>
      <c r="AU156" s="244" t="s">
        <v>88</v>
      </c>
      <c r="AY156" s="16" t="s">
        <v>241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6" t="s">
        <v>88</v>
      </c>
      <c r="BK156" s="245">
        <f>ROUND(I156*H156,2)</f>
        <v>0</v>
      </c>
      <c r="BL156" s="16" t="s">
        <v>584</v>
      </c>
      <c r="BM156" s="244" t="s">
        <v>1632</v>
      </c>
    </row>
    <row r="157" s="1" customFormat="1" ht="24" customHeight="1">
      <c r="B157" s="37"/>
      <c r="C157" s="233" t="s">
        <v>378</v>
      </c>
      <c r="D157" s="233" t="s">
        <v>243</v>
      </c>
      <c r="E157" s="234" t="s">
        <v>1633</v>
      </c>
      <c r="F157" s="235" t="s">
        <v>1634</v>
      </c>
      <c r="G157" s="236" t="s">
        <v>485</v>
      </c>
      <c r="H157" s="237">
        <v>1</v>
      </c>
      <c r="I157" s="238"/>
      <c r="J157" s="239">
        <f>ROUND(I157*H157,2)</f>
        <v>0</v>
      </c>
      <c r="K157" s="235" t="s">
        <v>1</v>
      </c>
      <c r="L157" s="42"/>
      <c r="M157" s="240" t="s">
        <v>1</v>
      </c>
      <c r="N157" s="241" t="s">
        <v>41</v>
      </c>
      <c r="O157" s="85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AR157" s="244" t="s">
        <v>584</v>
      </c>
      <c r="AT157" s="244" t="s">
        <v>243</v>
      </c>
      <c r="AU157" s="244" t="s">
        <v>88</v>
      </c>
      <c r="AY157" s="16" t="s">
        <v>241</v>
      </c>
      <c r="BE157" s="245">
        <f>IF(N157="základná",J157,0)</f>
        <v>0</v>
      </c>
      <c r="BF157" s="245">
        <f>IF(N157="znížená",J157,0)</f>
        <v>0</v>
      </c>
      <c r="BG157" s="245">
        <f>IF(N157="zákl. prenesená",J157,0)</f>
        <v>0</v>
      </c>
      <c r="BH157" s="245">
        <f>IF(N157="zníž. prenesená",J157,0)</f>
        <v>0</v>
      </c>
      <c r="BI157" s="245">
        <f>IF(N157="nulová",J157,0)</f>
        <v>0</v>
      </c>
      <c r="BJ157" s="16" t="s">
        <v>88</v>
      </c>
      <c r="BK157" s="245">
        <f>ROUND(I157*H157,2)</f>
        <v>0</v>
      </c>
      <c r="BL157" s="16" t="s">
        <v>584</v>
      </c>
      <c r="BM157" s="244" t="s">
        <v>1635</v>
      </c>
    </row>
    <row r="158" s="1" customFormat="1" ht="16.5" customHeight="1">
      <c r="B158" s="37"/>
      <c r="C158" s="233" t="s">
        <v>383</v>
      </c>
      <c r="D158" s="233" t="s">
        <v>243</v>
      </c>
      <c r="E158" s="234" t="s">
        <v>1636</v>
      </c>
      <c r="F158" s="235" t="s">
        <v>1637</v>
      </c>
      <c r="G158" s="236" t="s">
        <v>485</v>
      </c>
      <c r="H158" s="237">
        <v>3</v>
      </c>
      <c r="I158" s="238"/>
      <c r="J158" s="239">
        <f>ROUND(I158*H158,2)</f>
        <v>0</v>
      </c>
      <c r="K158" s="235" t="s">
        <v>1</v>
      </c>
      <c r="L158" s="42"/>
      <c r="M158" s="240" t="s">
        <v>1</v>
      </c>
      <c r="N158" s="241" t="s">
        <v>41</v>
      </c>
      <c r="O158" s="85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AR158" s="244" t="s">
        <v>584</v>
      </c>
      <c r="AT158" s="244" t="s">
        <v>243</v>
      </c>
      <c r="AU158" s="244" t="s">
        <v>88</v>
      </c>
      <c r="AY158" s="16" t="s">
        <v>241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6" t="s">
        <v>88</v>
      </c>
      <c r="BK158" s="245">
        <f>ROUND(I158*H158,2)</f>
        <v>0</v>
      </c>
      <c r="BL158" s="16" t="s">
        <v>584</v>
      </c>
      <c r="BM158" s="244" t="s">
        <v>1638</v>
      </c>
    </row>
    <row r="159" s="1" customFormat="1" ht="16.5" customHeight="1">
      <c r="B159" s="37"/>
      <c r="C159" s="279" t="s">
        <v>397</v>
      </c>
      <c r="D159" s="279" t="s">
        <v>365</v>
      </c>
      <c r="E159" s="280" t="s">
        <v>1639</v>
      </c>
      <c r="F159" s="281" t="s">
        <v>1640</v>
      </c>
      <c r="G159" s="282" t="s">
        <v>485</v>
      </c>
      <c r="H159" s="283">
        <v>3</v>
      </c>
      <c r="I159" s="284"/>
      <c r="J159" s="285">
        <f>ROUND(I159*H159,2)</f>
        <v>0</v>
      </c>
      <c r="K159" s="281" t="s">
        <v>1</v>
      </c>
      <c r="L159" s="286"/>
      <c r="M159" s="287" t="s">
        <v>1</v>
      </c>
      <c r="N159" s="288" t="s">
        <v>41</v>
      </c>
      <c r="O159" s="85"/>
      <c r="P159" s="242">
        <f>O159*H159</f>
        <v>0</v>
      </c>
      <c r="Q159" s="242">
        <v>0.00020000000000000001</v>
      </c>
      <c r="R159" s="242">
        <f>Q159*H159</f>
        <v>0.00060000000000000006</v>
      </c>
      <c r="S159" s="242">
        <v>0</v>
      </c>
      <c r="T159" s="243">
        <f>S159*H159</f>
        <v>0</v>
      </c>
      <c r="AR159" s="244" t="s">
        <v>971</v>
      </c>
      <c r="AT159" s="244" t="s">
        <v>365</v>
      </c>
      <c r="AU159" s="244" t="s">
        <v>88</v>
      </c>
      <c r="AY159" s="16" t="s">
        <v>241</v>
      </c>
      <c r="BE159" s="245">
        <f>IF(N159="základná",J159,0)</f>
        <v>0</v>
      </c>
      <c r="BF159" s="245">
        <f>IF(N159="znížená",J159,0)</f>
        <v>0</v>
      </c>
      <c r="BG159" s="245">
        <f>IF(N159="zákl. prenesená",J159,0)</f>
        <v>0</v>
      </c>
      <c r="BH159" s="245">
        <f>IF(N159="zníž. prenesená",J159,0)</f>
        <v>0</v>
      </c>
      <c r="BI159" s="245">
        <f>IF(N159="nulová",J159,0)</f>
        <v>0</v>
      </c>
      <c r="BJ159" s="16" t="s">
        <v>88</v>
      </c>
      <c r="BK159" s="245">
        <f>ROUND(I159*H159,2)</f>
        <v>0</v>
      </c>
      <c r="BL159" s="16" t="s">
        <v>971</v>
      </c>
      <c r="BM159" s="244" t="s">
        <v>1641</v>
      </c>
    </row>
    <row r="160" s="1" customFormat="1" ht="24" customHeight="1">
      <c r="B160" s="37"/>
      <c r="C160" s="233" t="s">
        <v>399</v>
      </c>
      <c r="D160" s="233" t="s">
        <v>243</v>
      </c>
      <c r="E160" s="234" t="s">
        <v>1642</v>
      </c>
      <c r="F160" s="235" t="s">
        <v>1643</v>
      </c>
      <c r="G160" s="236" t="s">
        <v>485</v>
      </c>
      <c r="H160" s="237">
        <v>18</v>
      </c>
      <c r="I160" s="238"/>
      <c r="J160" s="239">
        <f>ROUND(I160*H160,2)</f>
        <v>0</v>
      </c>
      <c r="K160" s="235" t="s">
        <v>1</v>
      </c>
      <c r="L160" s="42"/>
      <c r="M160" s="240" t="s">
        <v>1</v>
      </c>
      <c r="N160" s="241" t="s">
        <v>41</v>
      </c>
      <c r="O160" s="85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AR160" s="244" t="s">
        <v>584</v>
      </c>
      <c r="AT160" s="244" t="s">
        <v>243</v>
      </c>
      <c r="AU160" s="244" t="s">
        <v>88</v>
      </c>
      <c r="AY160" s="16" t="s">
        <v>241</v>
      </c>
      <c r="BE160" s="245">
        <f>IF(N160="základná",J160,0)</f>
        <v>0</v>
      </c>
      <c r="BF160" s="245">
        <f>IF(N160="znížená",J160,0)</f>
        <v>0</v>
      </c>
      <c r="BG160" s="245">
        <f>IF(N160="zákl. prenesená",J160,0)</f>
        <v>0</v>
      </c>
      <c r="BH160" s="245">
        <f>IF(N160="zníž. prenesená",J160,0)</f>
        <v>0</v>
      </c>
      <c r="BI160" s="245">
        <f>IF(N160="nulová",J160,0)</f>
        <v>0</v>
      </c>
      <c r="BJ160" s="16" t="s">
        <v>88</v>
      </c>
      <c r="BK160" s="245">
        <f>ROUND(I160*H160,2)</f>
        <v>0</v>
      </c>
      <c r="BL160" s="16" t="s">
        <v>584</v>
      </c>
      <c r="BM160" s="244" t="s">
        <v>1644</v>
      </c>
    </row>
    <row r="161" s="1" customFormat="1" ht="16.5" customHeight="1">
      <c r="B161" s="37"/>
      <c r="C161" s="279" t="s">
        <v>404</v>
      </c>
      <c r="D161" s="279" t="s">
        <v>365</v>
      </c>
      <c r="E161" s="280" t="s">
        <v>1645</v>
      </c>
      <c r="F161" s="281" t="s">
        <v>1646</v>
      </c>
      <c r="G161" s="282" t="s">
        <v>485</v>
      </c>
      <c r="H161" s="283">
        <v>8</v>
      </c>
      <c r="I161" s="284"/>
      <c r="J161" s="285">
        <f>ROUND(I161*H161,2)</f>
        <v>0</v>
      </c>
      <c r="K161" s="281" t="s">
        <v>1</v>
      </c>
      <c r="L161" s="286"/>
      <c r="M161" s="287" t="s">
        <v>1</v>
      </c>
      <c r="N161" s="288" t="s">
        <v>41</v>
      </c>
      <c r="O161" s="85"/>
      <c r="P161" s="242">
        <f>O161*H161</f>
        <v>0</v>
      </c>
      <c r="Q161" s="242">
        <v>0.00010000000000000001</v>
      </c>
      <c r="R161" s="242">
        <f>Q161*H161</f>
        <v>0.00080000000000000004</v>
      </c>
      <c r="S161" s="242">
        <v>0</v>
      </c>
      <c r="T161" s="243">
        <f>S161*H161</f>
        <v>0</v>
      </c>
      <c r="AR161" s="244" t="s">
        <v>971</v>
      </c>
      <c r="AT161" s="244" t="s">
        <v>365</v>
      </c>
      <c r="AU161" s="244" t="s">
        <v>88</v>
      </c>
      <c r="AY161" s="16" t="s">
        <v>241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6" t="s">
        <v>88</v>
      </c>
      <c r="BK161" s="245">
        <f>ROUND(I161*H161,2)</f>
        <v>0</v>
      </c>
      <c r="BL161" s="16" t="s">
        <v>971</v>
      </c>
      <c r="BM161" s="244" t="s">
        <v>1647</v>
      </c>
    </row>
    <row r="162" s="1" customFormat="1" ht="24" customHeight="1">
      <c r="B162" s="37"/>
      <c r="C162" s="279" t="s">
        <v>408</v>
      </c>
      <c r="D162" s="279" t="s">
        <v>365</v>
      </c>
      <c r="E162" s="280" t="s">
        <v>1648</v>
      </c>
      <c r="F162" s="281" t="s">
        <v>1649</v>
      </c>
      <c r="G162" s="282" t="s">
        <v>485</v>
      </c>
      <c r="H162" s="283">
        <v>8</v>
      </c>
      <c r="I162" s="284"/>
      <c r="J162" s="285">
        <f>ROUND(I162*H162,2)</f>
        <v>0</v>
      </c>
      <c r="K162" s="281" t="s">
        <v>1</v>
      </c>
      <c r="L162" s="286"/>
      <c r="M162" s="287" t="s">
        <v>1</v>
      </c>
      <c r="N162" s="288" t="s">
        <v>41</v>
      </c>
      <c r="O162" s="85"/>
      <c r="P162" s="242">
        <f>O162*H162</f>
        <v>0</v>
      </c>
      <c r="Q162" s="242">
        <v>8.0000000000000007E-05</v>
      </c>
      <c r="R162" s="242">
        <f>Q162*H162</f>
        <v>0.00064000000000000005</v>
      </c>
      <c r="S162" s="242">
        <v>0</v>
      </c>
      <c r="T162" s="243">
        <f>S162*H162</f>
        <v>0</v>
      </c>
      <c r="AR162" s="244" t="s">
        <v>971</v>
      </c>
      <c r="AT162" s="244" t="s">
        <v>365</v>
      </c>
      <c r="AU162" s="244" t="s">
        <v>88</v>
      </c>
      <c r="AY162" s="16" t="s">
        <v>241</v>
      </c>
      <c r="BE162" s="245">
        <f>IF(N162="základná",J162,0)</f>
        <v>0</v>
      </c>
      <c r="BF162" s="245">
        <f>IF(N162="znížená",J162,0)</f>
        <v>0</v>
      </c>
      <c r="BG162" s="245">
        <f>IF(N162="zákl. prenesená",J162,0)</f>
        <v>0</v>
      </c>
      <c r="BH162" s="245">
        <f>IF(N162="zníž. prenesená",J162,0)</f>
        <v>0</v>
      </c>
      <c r="BI162" s="245">
        <f>IF(N162="nulová",J162,0)</f>
        <v>0</v>
      </c>
      <c r="BJ162" s="16" t="s">
        <v>88</v>
      </c>
      <c r="BK162" s="245">
        <f>ROUND(I162*H162,2)</f>
        <v>0</v>
      </c>
      <c r="BL162" s="16" t="s">
        <v>971</v>
      </c>
      <c r="BM162" s="244" t="s">
        <v>1650</v>
      </c>
    </row>
    <row r="163" s="1" customFormat="1" ht="16.5" customHeight="1">
      <c r="B163" s="37"/>
      <c r="C163" s="279" t="s">
        <v>413</v>
      </c>
      <c r="D163" s="279" t="s">
        <v>365</v>
      </c>
      <c r="E163" s="280" t="s">
        <v>1651</v>
      </c>
      <c r="F163" s="281" t="s">
        <v>1652</v>
      </c>
      <c r="G163" s="282" t="s">
        <v>485</v>
      </c>
      <c r="H163" s="283">
        <v>2</v>
      </c>
      <c r="I163" s="284"/>
      <c r="J163" s="285">
        <f>ROUND(I163*H163,2)</f>
        <v>0</v>
      </c>
      <c r="K163" s="281" t="s">
        <v>1</v>
      </c>
      <c r="L163" s="286"/>
      <c r="M163" s="287" t="s">
        <v>1</v>
      </c>
      <c r="N163" s="288" t="s">
        <v>41</v>
      </c>
      <c r="O163" s="85"/>
      <c r="P163" s="242">
        <f>O163*H163</f>
        <v>0</v>
      </c>
      <c r="Q163" s="242">
        <v>0.00010000000000000001</v>
      </c>
      <c r="R163" s="242">
        <f>Q163*H163</f>
        <v>0.00020000000000000001</v>
      </c>
      <c r="S163" s="242">
        <v>0</v>
      </c>
      <c r="T163" s="243">
        <f>S163*H163</f>
        <v>0</v>
      </c>
      <c r="AR163" s="244" t="s">
        <v>971</v>
      </c>
      <c r="AT163" s="244" t="s">
        <v>365</v>
      </c>
      <c r="AU163" s="244" t="s">
        <v>88</v>
      </c>
      <c r="AY163" s="16" t="s">
        <v>241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6" t="s">
        <v>88</v>
      </c>
      <c r="BK163" s="245">
        <f>ROUND(I163*H163,2)</f>
        <v>0</v>
      </c>
      <c r="BL163" s="16" t="s">
        <v>971</v>
      </c>
      <c r="BM163" s="244" t="s">
        <v>1653</v>
      </c>
    </row>
    <row r="164" s="1" customFormat="1" ht="16.5" customHeight="1">
      <c r="B164" s="37"/>
      <c r="C164" s="233" t="s">
        <v>419</v>
      </c>
      <c r="D164" s="233" t="s">
        <v>243</v>
      </c>
      <c r="E164" s="234" t="s">
        <v>1654</v>
      </c>
      <c r="F164" s="235" t="s">
        <v>1655</v>
      </c>
      <c r="G164" s="236" t="s">
        <v>485</v>
      </c>
      <c r="H164" s="237">
        <v>4</v>
      </c>
      <c r="I164" s="238"/>
      <c r="J164" s="239">
        <f>ROUND(I164*H164,2)</f>
        <v>0</v>
      </c>
      <c r="K164" s="235" t="s">
        <v>1</v>
      </c>
      <c r="L164" s="42"/>
      <c r="M164" s="240" t="s">
        <v>1</v>
      </c>
      <c r="N164" s="241" t="s">
        <v>41</v>
      </c>
      <c r="O164" s="85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AR164" s="244" t="s">
        <v>584</v>
      </c>
      <c r="AT164" s="244" t="s">
        <v>243</v>
      </c>
      <c r="AU164" s="244" t="s">
        <v>88</v>
      </c>
      <c r="AY164" s="16" t="s">
        <v>241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6" t="s">
        <v>88</v>
      </c>
      <c r="BK164" s="245">
        <f>ROUND(I164*H164,2)</f>
        <v>0</v>
      </c>
      <c r="BL164" s="16" t="s">
        <v>584</v>
      </c>
      <c r="BM164" s="244" t="s">
        <v>1656</v>
      </c>
    </row>
    <row r="165" s="1" customFormat="1" ht="24" customHeight="1">
      <c r="B165" s="37"/>
      <c r="C165" s="279" t="s">
        <v>421</v>
      </c>
      <c r="D165" s="279" t="s">
        <v>365</v>
      </c>
      <c r="E165" s="280" t="s">
        <v>1657</v>
      </c>
      <c r="F165" s="281" t="s">
        <v>1658</v>
      </c>
      <c r="G165" s="282" t="s">
        <v>485</v>
      </c>
      <c r="H165" s="283">
        <v>4</v>
      </c>
      <c r="I165" s="284"/>
      <c r="J165" s="285">
        <f>ROUND(I165*H165,2)</f>
        <v>0</v>
      </c>
      <c r="K165" s="281" t="s">
        <v>1</v>
      </c>
      <c r="L165" s="286"/>
      <c r="M165" s="287" t="s">
        <v>1</v>
      </c>
      <c r="N165" s="288" t="s">
        <v>41</v>
      </c>
      <c r="O165" s="85"/>
      <c r="P165" s="242">
        <f>O165*H165</f>
        <v>0</v>
      </c>
      <c r="Q165" s="242">
        <v>0.00016000000000000001</v>
      </c>
      <c r="R165" s="242">
        <f>Q165*H165</f>
        <v>0.00064000000000000005</v>
      </c>
      <c r="S165" s="242">
        <v>0</v>
      </c>
      <c r="T165" s="243">
        <f>S165*H165</f>
        <v>0</v>
      </c>
      <c r="AR165" s="244" t="s">
        <v>971</v>
      </c>
      <c r="AT165" s="244" t="s">
        <v>365</v>
      </c>
      <c r="AU165" s="244" t="s">
        <v>88</v>
      </c>
      <c r="AY165" s="16" t="s">
        <v>241</v>
      </c>
      <c r="BE165" s="245">
        <f>IF(N165="základná",J165,0)</f>
        <v>0</v>
      </c>
      <c r="BF165" s="245">
        <f>IF(N165="znížená",J165,0)</f>
        <v>0</v>
      </c>
      <c r="BG165" s="245">
        <f>IF(N165="zákl. prenesená",J165,0)</f>
        <v>0</v>
      </c>
      <c r="BH165" s="245">
        <f>IF(N165="zníž. prenesená",J165,0)</f>
        <v>0</v>
      </c>
      <c r="BI165" s="245">
        <f>IF(N165="nulová",J165,0)</f>
        <v>0</v>
      </c>
      <c r="BJ165" s="16" t="s">
        <v>88</v>
      </c>
      <c r="BK165" s="245">
        <f>ROUND(I165*H165,2)</f>
        <v>0</v>
      </c>
      <c r="BL165" s="16" t="s">
        <v>971</v>
      </c>
      <c r="BM165" s="244" t="s">
        <v>1659</v>
      </c>
    </row>
    <row r="166" s="1" customFormat="1" ht="16.5" customHeight="1">
      <c r="B166" s="37"/>
      <c r="C166" s="233" t="s">
        <v>427</v>
      </c>
      <c r="D166" s="233" t="s">
        <v>243</v>
      </c>
      <c r="E166" s="234" t="s">
        <v>1660</v>
      </c>
      <c r="F166" s="235" t="s">
        <v>1661</v>
      </c>
      <c r="G166" s="236" t="s">
        <v>485</v>
      </c>
      <c r="H166" s="237">
        <v>1</v>
      </c>
      <c r="I166" s="238"/>
      <c r="J166" s="239">
        <f>ROUND(I166*H166,2)</f>
        <v>0</v>
      </c>
      <c r="K166" s="235" t="s">
        <v>1</v>
      </c>
      <c r="L166" s="42"/>
      <c r="M166" s="240" t="s">
        <v>1</v>
      </c>
      <c r="N166" s="241" t="s">
        <v>41</v>
      </c>
      <c r="O166" s="85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AR166" s="244" t="s">
        <v>584</v>
      </c>
      <c r="AT166" s="244" t="s">
        <v>243</v>
      </c>
      <c r="AU166" s="244" t="s">
        <v>88</v>
      </c>
      <c r="AY166" s="16" t="s">
        <v>241</v>
      </c>
      <c r="BE166" s="245">
        <f>IF(N166="základná",J166,0)</f>
        <v>0</v>
      </c>
      <c r="BF166" s="245">
        <f>IF(N166="znížená",J166,0)</f>
        <v>0</v>
      </c>
      <c r="BG166" s="245">
        <f>IF(N166="zákl. prenesená",J166,0)</f>
        <v>0</v>
      </c>
      <c r="BH166" s="245">
        <f>IF(N166="zníž. prenesená",J166,0)</f>
        <v>0</v>
      </c>
      <c r="BI166" s="245">
        <f>IF(N166="nulová",J166,0)</f>
        <v>0</v>
      </c>
      <c r="BJ166" s="16" t="s">
        <v>88</v>
      </c>
      <c r="BK166" s="245">
        <f>ROUND(I166*H166,2)</f>
        <v>0</v>
      </c>
      <c r="BL166" s="16" t="s">
        <v>584</v>
      </c>
      <c r="BM166" s="244" t="s">
        <v>1662</v>
      </c>
    </row>
    <row r="167" s="1" customFormat="1" ht="24" customHeight="1">
      <c r="B167" s="37"/>
      <c r="C167" s="279" t="s">
        <v>431</v>
      </c>
      <c r="D167" s="279" t="s">
        <v>365</v>
      </c>
      <c r="E167" s="280" t="s">
        <v>1663</v>
      </c>
      <c r="F167" s="281" t="s">
        <v>1664</v>
      </c>
      <c r="G167" s="282" t="s">
        <v>485</v>
      </c>
      <c r="H167" s="283">
        <v>1</v>
      </c>
      <c r="I167" s="284"/>
      <c r="J167" s="285">
        <f>ROUND(I167*H167,2)</f>
        <v>0</v>
      </c>
      <c r="K167" s="281" t="s">
        <v>1</v>
      </c>
      <c r="L167" s="286"/>
      <c r="M167" s="287" t="s">
        <v>1</v>
      </c>
      <c r="N167" s="288" t="s">
        <v>41</v>
      </c>
      <c r="O167" s="85"/>
      <c r="P167" s="242">
        <f>O167*H167</f>
        <v>0</v>
      </c>
      <c r="Q167" s="242">
        <v>0.00042999999999999999</v>
      </c>
      <c r="R167" s="242">
        <f>Q167*H167</f>
        <v>0.00042999999999999999</v>
      </c>
      <c r="S167" s="242">
        <v>0</v>
      </c>
      <c r="T167" s="243">
        <f>S167*H167</f>
        <v>0</v>
      </c>
      <c r="AR167" s="244" t="s">
        <v>971</v>
      </c>
      <c r="AT167" s="244" t="s">
        <v>365</v>
      </c>
      <c r="AU167" s="244" t="s">
        <v>88</v>
      </c>
      <c r="AY167" s="16" t="s">
        <v>241</v>
      </c>
      <c r="BE167" s="245">
        <f>IF(N167="základná",J167,0)</f>
        <v>0</v>
      </c>
      <c r="BF167" s="245">
        <f>IF(N167="znížená",J167,0)</f>
        <v>0</v>
      </c>
      <c r="BG167" s="245">
        <f>IF(N167="zákl. prenesená",J167,0)</f>
        <v>0</v>
      </c>
      <c r="BH167" s="245">
        <f>IF(N167="zníž. prenesená",J167,0)</f>
        <v>0</v>
      </c>
      <c r="BI167" s="245">
        <f>IF(N167="nulová",J167,0)</f>
        <v>0</v>
      </c>
      <c r="BJ167" s="16" t="s">
        <v>88</v>
      </c>
      <c r="BK167" s="245">
        <f>ROUND(I167*H167,2)</f>
        <v>0</v>
      </c>
      <c r="BL167" s="16" t="s">
        <v>971</v>
      </c>
      <c r="BM167" s="244" t="s">
        <v>1665</v>
      </c>
    </row>
    <row r="168" s="1" customFormat="1" ht="16.5" customHeight="1">
      <c r="B168" s="37"/>
      <c r="C168" s="233" t="s">
        <v>437</v>
      </c>
      <c r="D168" s="233" t="s">
        <v>243</v>
      </c>
      <c r="E168" s="234" t="s">
        <v>1666</v>
      </c>
      <c r="F168" s="235" t="s">
        <v>1667</v>
      </c>
      <c r="G168" s="236" t="s">
        <v>485</v>
      </c>
      <c r="H168" s="237">
        <v>7</v>
      </c>
      <c r="I168" s="238"/>
      <c r="J168" s="239">
        <f>ROUND(I168*H168,2)</f>
        <v>0</v>
      </c>
      <c r="K168" s="235" t="s">
        <v>1</v>
      </c>
      <c r="L168" s="42"/>
      <c r="M168" s="240" t="s">
        <v>1</v>
      </c>
      <c r="N168" s="241" t="s">
        <v>41</v>
      </c>
      <c r="O168" s="85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AR168" s="244" t="s">
        <v>584</v>
      </c>
      <c r="AT168" s="244" t="s">
        <v>243</v>
      </c>
      <c r="AU168" s="244" t="s">
        <v>88</v>
      </c>
      <c r="AY168" s="16" t="s">
        <v>241</v>
      </c>
      <c r="BE168" s="245">
        <f>IF(N168="základná",J168,0)</f>
        <v>0</v>
      </c>
      <c r="BF168" s="245">
        <f>IF(N168="znížená",J168,0)</f>
        <v>0</v>
      </c>
      <c r="BG168" s="245">
        <f>IF(N168="zákl. prenesená",J168,0)</f>
        <v>0</v>
      </c>
      <c r="BH168" s="245">
        <f>IF(N168="zníž. prenesená",J168,0)</f>
        <v>0</v>
      </c>
      <c r="BI168" s="245">
        <f>IF(N168="nulová",J168,0)</f>
        <v>0</v>
      </c>
      <c r="BJ168" s="16" t="s">
        <v>88</v>
      </c>
      <c r="BK168" s="245">
        <f>ROUND(I168*H168,2)</f>
        <v>0</v>
      </c>
      <c r="BL168" s="16" t="s">
        <v>584</v>
      </c>
      <c r="BM168" s="244" t="s">
        <v>1668</v>
      </c>
    </row>
    <row r="169" s="1" customFormat="1" ht="24" customHeight="1">
      <c r="B169" s="37"/>
      <c r="C169" s="279" t="s">
        <v>445</v>
      </c>
      <c r="D169" s="279" t="s">
        <v>365</v>
      </c>
      <c r="E169" s="280" t="s">
        <v>1669</v>
      </c>
      <c r="F169" s="281" t="s">
        <v>1670</v>
      </c>
      <c r="G169" s="282" t="s">
        <v>485</v>
      </c>
      <c r="H169" s="283">
        <v>7</v>
      </c>
      <c r="I169" s="284"/>
      <c r="J169" s="285">
        <f>ROUND(I169*H169,2)</f>
        <v>0</v>
      </c>
      <c r="K169" s="281" t="s">
        <v>1</v>
      </c>
      <c r="L169" s="286"/>
      <c r="M169" s="287" t="s">
        <v>1</v>
      </c>
      <c r="N169" s="288" t="s">
        <v>41</v>
      </c>
      <c r="O169" s="85"/>
      <c r="P169" s="242">
        <f>O169*H169</f>
        <v>0</v>
      </c>
      <c r="Q169" s="242">
        <v>0.00027999999999999998</v>
      </c>
      <c r="R169" s="242">
        <f>Q169*H169</f>
        <v>0.0019599999999999999</v>
      </c>
      <c r="S169" s="242">
        <v>0</v>
      </c>
      <c r="T169" s="243">
        <f>S169*H169</f>
        <v>0</v>
      </c>
      <c r="AR169" s="244" t="s">
        <v>971</v>
      </c>
      <c r="AT169" s="244" t="s">
        <v>365</v>
      </c>
      <c r="AU169" s="244" t="s">
        <v>88</v>
      </c>
      <c r="AY169" s="16" t="s">
        <v>241</v>
      </c>
      <c r="BE169" s="245">
        <f>IF(N169="základná",J169,0)</f>
        <v>0</v>
      </c>
      <c r="BF169" s="245">
        <f>IF(N169="znížená",J169,0)</f>
        <v>0</v>
      </c>
      <c r="BG169" s="245">
        <f>IF(N169="zákl. prenesená",J169,0)</f>
        <v>0</v>
      </c>
      <c r="BH169" s="245">
        <f>IF(N169="zníž. prenesená",J169,0)</f>
        <v>0</v>
      </c>
      <c r="BI169" s="245">
        <f>IF(N169="nulová",J169,0)</f>
        <v>0</v>
      </c>
      <c r="BJ169" s="16" t="s">
        <v>88</v>
      </c>
      <c r="BK169" s="245">
        <f>ROUND(I169*H169,2)</f>
        <v>0</v>
      </c>
      <c r="BL169" s="16" t="s">
        <v>971</v>
      </c>
      <c r="BM169" s="244" t="s">
        <v>1671</v>
      </c>
    </row>
    <row r="170" s="1" customFormat="1" ht="16.5" customHeight="1">
      <c r="B170" s="37"/>
      <c r="C170" s="233" t="s">
        <v>454</v>
      </c>
      <c r="D170" s="233" t="s">
        <v>243</v>
      </c>
      <c r="E170" s="234" t="s">
        <v>1672</v>
      </c>
      <c r="F170" s="235" t="s">
        <v>1673</v>
      </c>
      <c r="G170" s="236" t="s">
        <v>485</v>
      </c>
      <c r="H170" s="237">
        <v>1</v>
      </c>
      <c r="I170" s="238"/>
      <c r="J170" s="239">
        <f>ROUND(I170*H170,2)</f>
        <v>0</v>
      </c>
      <c r="K170" s="235" t="s">
        <v>1</v>
      </c>
      <c r="L170" s="42"/>
      <c r="M170" s="240" t="s">
        <v>1</v>
      </c>
      <c r="N170" s="241" t="s">
        <v>41</v>
      </c>
      <c r="O170" s="85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AR170" s="244" t="s">
        <v>584</v>
      </c>
      <c r="AT170" s="244" t="s">
        <v>243</v>
      </c>
      <c r="AU170" s="244" t="s">
        <v>88</v>
      </c>
      <c r="AY170" s="16" t="s">
        <v>241</v>
      </c>
      <c r="BE170" s="245">
        <f>IF(N170="základná",J170,0)</f>
        <v>0</v>
      </c>
      <c r="BF170" s="245">
        <f>IF(N170="znížená",J170,0)</f>
        <v>0</v>
      </c>
      <c r="BG170" s="245">
        <f>IF(N170="zákl. prenesená",J170,0)</f>
        <v>0</v>
      </c>
      <c r="BH170" s="245">
        <f>IF(N170="zníž. prenesená",J170,0)</f>
        <v>0</v>
      </c>
      <c r="BI170" s="245">
        <f>IF(N170="nulová",J170,0)</f>
        <v>0</v>
      </c>
      <c r="BJ170" s="16" t="s">
        <v>88</v>
      </c>
      <c r="BK170" s="245">
        <f>ROUND(I170*H170,2)</f>
        <v>0</v>
      </c>
      <c r="BL170" s="16" t="s">
        <v>584</v>
      </c>
      <c r="BM170" s="244" t="s">
        <v>1674</v>
      </c>
    </row>
    <row r="171" s="1" customFormat="1" ht="24" customHeight="1">
      <c r="B171" s="37"/>
      <c r="C171" s="279" t="s">
        <v>459</v>
      </c>
      <c r="D171" s="279" t="s">
        <v>365</v>
      </c>
      <c r="E171" s="280" t="s">
        <v>1675</v>
      </c>
      <c r="F171" s="281" t="s">
        <v>1676</v>
      </c>
      <c r="G171" s="282" t="s">
        <v>485</v>
      </c>
      <c r="H171" s="283">
        <v>1</v>
      </c>
      <c r="I171" s="284"/>
      <c r="J171" s="285">
        <f>ROUND(I171*H171,2)</f>
        <v>0</v>
      </c>
      <c r="K171" s="281" t="s">
        <v>1</v>
      </c>
      <c r="L171" s="286"/>
      <c r="M171" s="287" t="s">
        <v>1</v>
      </c>
      <c r="N171" s="288" t="s">
        <v>41</v>
      </c>
      <c r="O171" s="85"/>
      <c r="P171" s="242">
        <f>O171*H171</f>
        <v>0</v>
      </c>
      <c r="Q171" s="242">
        <v>0.00035</v>
      </c>
      <c r="R171" s="242">
        <f>Q171*H171</f>
        <v>0.00035</v>
      </c>
      <c r="S171" s="242">
        <v>0</v>
      </c>
      <c r="T171" s="243">
        <f>S171*H171</f>
        <v>0</v>
      </c>
      <c r="AR171" s="244" t="s">
        <v>971</v>
      </c>
      <c r="AT171" s="244" t="s">
        <v>365</v>
      </c>
      <c r="AU171" s="244" t="s">
        <v>88</v>
      </c>
      <c r="AY171" s="16" t="s">
        <v>241</v>
      </c>
      <c r="BE171" s="245">
        <f>IF(N171="základná",J171,0)</f>
        <v>0</v>
      </c>
      <c r="BF171" s="245">
        <f>IF(N171="znížená",J171,0)</f>
        <v>0</v>
      </c>
      <c r="BG171" s="245">
        <f>IF(N171="zákl. prenesená",J171,0)</f>
        <v>0</v>
      </c>
      <c r="BH171" s="245">
        <f>IF(N171="zníž. prenesená",J171,0)</f>
        <v>0</v>
      </c>
      <c r="BI171" s="245">
        <f>IF(N171="nulová",J171,0)</f>
        <v>0</v>
      </c>
      <c r="BJ171" s="16" t="s">
        <v>88</v>
      </c>
      <c r="BK171" s="245">
        <f>ROUND(I171*H171,2)</f>
        <v>0</v>
      </c>
      <c r="BL171" s="16" t="s">
        <v>971</v>
      </c>
      <c r="BM171" s="244" t="s">
        <v>1677</v>
      </c>
    </row>
    <row r="172" s="1" customFormat="1" ht="24" customHeight="1">
      <c r="B172" s="37"/>
      <c r="C172" s="233" t="s">
        <v>463</v>
      </c>
      <c r="D172" s="233" t="s">
        <v>243</v>
      </c>
      <c r="E172" s="234" t="s">
        <v>1678</v>
      </c>
      <c r="F172" s="235" t="s">
        <v>1679</v>
      </c>
      <c r="G172" s="236" t="s">
        <v>485</v>
      </c>
      <c r="H172" s="237">
        <v>3</v>
      </c>
      <c r="I172" s="238"/>
      <c r="J172" s="239">
        <f>ROUND(I172*H172,2)</f>
        <v>0</v>
      </c>
      <c r="K172" s="235" t="s">
        <v>1</v>
      </c>
      <c r="L172" s="42"/>
      <c r="M172" s="240" t="s">
        <v>1</v>
      </c>
      <c r="N172" s="241" t="s">
        <v>41</v>
      </c>
      <c r="O172" s="85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AR172" s="244" t="s">
        <v>584</v>
      </c>
      <c r="AT172" s="244" t="s">
        <v>243</v>
      </c>
      <c r="AU172" s="244" t="s">
        <v>88</v>
      </c>
      <c r="AY172" s="16" t="s">
        <v>241</v>
      </c>
      <c r="BE172" s="245">
        <f>IF(N172="základná",J172,0)</f>
        <v>0</v>
      </c>
      <c r="BF172" s="245">
        <f>IF(N172="znížená",J172,0)</f>
        <v>0</v>
      </c>
      <c r="BG172" s="245">
        <f>IF(N172="zákl. prenesená",J172,0)</f>
        <v>0</v>
      </c>
      <c r="BH172" s="245">
        <f>IF(N172="zníž. prenesená",J172,0)</f>
        <v>0</v>
      </c>
      <c r="BI172" s="245">
        <f>IF(N172="nulová",J172,0)</f>
        <v>0</v>
      </c>
      <c r="BJ172" s="16" t="s">
        <v>88</v>
      </c>
      <c r="BK172" s="245">
        <f>ROUND(I172*H172,2)</f>
        <v>0</v>
      </c>
      <c r="BL172" s="16" t="s">
        <v>584</v>
      </c>
      <c r="BM172" s="244" t="s">
        <v>1680</v>
      </c>
    </row>
    <row r="173" s="1" customFormat="1" ht="24" customHeight="1">
      <c r="B173" s="37"/>
      <c r="C173" s="279" t="s">
        <v>468</v>
      </c>
      <c r="D173" s="279" t="s">
        <v>365</v>
      </c>
      <c r="E173" s="280" t="s">
        <v>1681</v>
      </c>
      <c r="F173" s="281" t="s">
        <v>1682</v>
      </c>
      <c r="G173" s="282" t="s">
        <v>485</v>
      </c>
      <c r="H173" s="283">
        <v>3</v>
      </c>
      <c r="I173" s="284"/>
      <c r="J173" s="285">
        <f>ROUND(I173*H173,2)</f>
        <v>0</v>
      </c>
      <c r="K173" s="281" t="s">
        <v>1</v>
      </c>
      <c r="L173" s="286"/>
      <c r="M173" s="287" t="s">
        <v>1</v>
      </c>
      <c r="N173" s="288" t="s">
        <v>41</v>
      </c>
      <c r="O173" s="85"/>
      <c r="P173" s="242">
        <f>O173*H173</f>
        <v>0</v>
      </c>
      <c r="Q173" s="242">
        <v>0.00069999999999999999</v>
      </c>
      <c r="R173" s="242">
        <f>Q173*H173</f>
        <v>0.0020999999999999999</v>
      </c>
      <c r="S173" s="242">
        <v>0</v>
      </c>
      <c r="T173" s="243">
        <f>S173*H173</f>
        <v>0</v>
      </c>
      <c r="AR173" s="244" t="s">
        <v>971</v>
      </c>
      <c r="AT173" s="244" t="s">
        <v>365</v>
      </c>
      <c r="AU173" s="244" t="s">
        <v>88</v>
      </c>
      <c r="AY173" s="16" t="s">
        <v>241</v>
      </c>
      <c r="BE173" s="245">
        <f>IF(N173="základná",J173,0)</f>
        <v>0</v>
      </c>
      <c r="BF173" s="245">
        <f>IF(N173="znížená",J173,0)</f>
        <v>0</v>
      </c>
      <c r="BG173" s="245">
        <f>IF(N173="zákl. prenesená",J173,0)</f>
        <v>0</v>
      </c>
      <c r="BH173" s="245">
        <f>IF(N173="zníž. prenesená",J173,0)</f>
        <v>0</v>
      </c>
      <c r="BI173" s="245">
        <f>IF(N173="nulová",J173,0)</f>
        <v>0</v>
      </c>
      <c r="BJ173" s="16" t="s">
        <v>88</v>
      </c>
      <c r="BK173" s="245">
        <f>ROUND(I173*H173,2)</f>
        <v>0</v>
      </c>
      <c r="BL173" s="16" t="s">
        <v>971</v>
      </c>
      <c r="BM173" s="244" t="s">
        <v>1683</v>
      </c>
    </row>
    <row r="174" s="1" customFormat="1" ht="16.5" customHeight="1">
      <c r="B174" s="37"/>
      <c r="C174" s="233" t="s">
        <v>472</v>
      </c>
      <c r="D174" s="233" t="s">
        <v>243</v>
      </c>
      <c r="E174" s="234" t="s">
        <v>1684</v>
      </c>
      <c r="F174" s="235" t="s">
        <v>1685</v>
      </c>
      <c r="G174" s="236" t="s">
        <v>485</v>
      </c>
      <c r="H174" s="237">
        <v>28</v>
      </c>
      <c r="I174" s="238"/>
      <c r="J174" s="239">
        <f>ROUND(I174*H174,2)</f>
        <v>0</v>
      </c>
      <c r="K174" s="235" t="s">
        <v>1</v>
      </c>
      <c r="L174" s="42"/>
      <c r="M174" s="240" t="s">
        <v>1</v>
      </c>
      <c r="N174" s="241" t="s">
        <v>41</v>
      </c>
      <c r="O174" s="85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AR174" s="244" t="s">
        <v>584</v>
      </c>
      <c r="AT174" s="244" t="s">
        <v>243</v>
      </c>
      <c r="AU174" s="244" t="s">
        <v>88</v>
      </c>
      <c r="AY174" s="16" t="s">
        <v>241</v>
      </c>
      <c r="BE174" s="245">
        <f>IF(N174="základná",J174,0)</f>
        <v>0</v>
      </c>
      <c r="BF174" s="245">
        <f>IF(N174="znížená",J174,0)</f>
        <v>0</v>
      </c>
      <c r="BG174" s="245">
        <f>IF(N174="zákl. prenesená",J174,0)</f>
        <v>0</v>
      </c>
      <c r="BH174" s="245">
        <f>IF(N174="zníž. prenesená",J174,0)</f>
        <v>0</v>
      </c>
      <c r="BI174" s="245">
        <f>IF(N174="nulová",J174,0)</f>
        <v>0</v>
      </c>
      <c r="BJ174" s="16" t="s">
        <v>88</v>
      </c>
      <c r="BK174" s="245">
        <f>ROUND(I174*H174,2)</f>
        <v>0</v>
      </c>
      <c r="BL174" s="16" t="s">
        <v>584</v>
      </c>
      <c r="BM174" s="244" t="s">
        <v>1686</v>
      </c>
    </row>
    <row r="175" s="1" customFormat="1" ht="16.5" customHeight="1">
      <c r="B175" s="37"/>
      <c r="C175" s="279" t="s">
        <v>477</v>
      </c>
      <c r="D175" s="279" t="s">
        <v>365</v>
      </c>
      <c r="E175" s="280" t="s">
        <v>1687</v>
      </c>
      <c r="F175" s="281" t="s">
        <v>1688</v>
      </c>
      <c r="G175" s="282" t="s">
        <v>485</v>
      </c>
      <c r="H175" s="283">
        <v>28</v>
      </c>
      <c r="I175" s="284"/>
      <c r="J175" s="285">
        <f>ROUND(I175*H175,2)</f>
        <v>0</v>
      </c>
      <c r="K175" s="281" t="s">
        <v>1</v>
      </c>
      <c r="L175" s="286"/>
      <c r="M175" s="287" t="s">
        <v>1</v>
      </c>
      <c r="N175" s="288" t="s">
        <v>41</v>
      </c>
      <c r="O175" s="85"/>
      <c r="P175" s="242">
        <f>O175*H175</f>
        <v>0</v>
      </c>
      <c r="Q175" s="242">
        <v>0.00088999999999999995</v>
      </c>
      <c r="R175" s="242">
        <f>Q175*H175</f>
        <v>0.024919999999999998</v>
      </c>
      <c r="S175" s="242">
        <v>0</v>
      </c>
      <c r="T175" s="243">
        <f>S175*H175</f>
        <v>0</v>
      </c>
      <c r="AR175" s="244" t="s">
        <v>971</v>
      </c>
      <c r="AT175" s="244" t="s">
        <v>365</v>
      </c>
      <c r="AU175" s="244" t="s">
        <v>88</v>
      </c>
      <c r="AY175" s="16" t="s">
        <v>241</v>
      </c>
      <c r="BE175" s="245">
        <f>IF(N175="základná",J175,0)</f>
        <v>0</v>
      </c>
      <c r="BF175" s="245">
        <f>IF(N175="znížená",J175,0)</f>
        <v>0</v>
      </c>
      <c r="BG175" s="245">
        <f>IF(N175="zákl. prenesená",J175,0)</f>
        <v>0</v>
      </c>
      <c r="BH175" s="245">
        <f>IF(N175="zníž. prenesená",J175,0)</f>
        <v>0</v>
      </c>
      <c r="BI175" s="245">
        <f>IF(N175="nulová",J175,0)</f>
        <v>0</v>
      </c>
      <c r="BJ175" s="16" t="s">
        <v>88</v>
      </c>
      <c r="BK175" s="245">
        <f>ROUND(I175*H175,2)</f>
        <v>0</v>
      </c>
      <c r="BL175" s="16" t="s">
        <v>971</v>
      </c>
      <c r="BM175" s="244" t="s">
        <v>1689</v>
      </c>
    </row>
    <row r="176" s="1" customFormat="1" ht="24" customHeight="1">
      <c r="B176" s="37"/>
      <c r="C176" s="233" t="s">
        <v>482</v>
      </c>
      <c r="D176" s="233" t="s">
        <v>243</v>
      </c>
      <c r="E176" s="234" t="s">
        <v>1690</v>
      </c>
      <c r="F176" s="235" t="s">
        <v>1691</v>
      </c>
      <c r="G176" s="236" t="s">
        <v>134</v>
      </c>
      <c r="H176" s="237">
        <v>25</v>
      </c>
      <c r="I176" s="238"/>
      <c r="J176" s="239">
        <f>ROUND(I176*H176,2)</f>
        <v>0</v>
      </c>
      <c r="K176" s="235" t="s">
        <v>1</v>
      </c>
      <c r="L176" s="42"/>
      <c r="M176" s="240" t="s">
        <v>1</v>
      </c>
      <c r="N176" s="241" t="s">
        <v>41</v>
      </c>
      <c r="O176" s="85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AR176" s="244" t="s">
        <v>584</v>
      </c>
      <c r="AT176" s="244" t="s">
        <v>243</v>
      </c>
      <c r="AU176" s="244" t="s">
        <v>88</v>
      </c>
      <c r="AY176" s="16" t="s">
        <v>241</v>
      </c>
      <c r="BE176" s="245">
        <f>IF(N176="základná",J176,0)</f>
        <v>0</v>
      </c>
      <c r="BF176" s="245">
        <f>IF(N176="znížená",J176,0)</f>
        <v>0</v>
      </c>
      <c r="BG176" s="245">
        <f>IF(N176="zákl. prenesená",J176,0)</f>
        <v>0</v>
      </c>
      <c r="BH176" s="245">
        <f>IF(N176="zníž. prenesená",J176,0)</f>
        <v>0</v>
      </c>
      <c r="BI176" s="245">
        <f>IF(N176="nulová",J176,0)</f>
        <v>0</v>
      </c>
      <c r="BJ176" s="16" t="s">
        <v>88</v>
      </c>
      <c r="BK176" s="245">
        <f>ROUND(I176*H176,2)</f>
        <v>0</v>
      </c>
      <c r="BL176" s="16" t="s">
        <v>584</v>
      </c>
      <c r="BM176" s="244" t="s">
        <v>1692</v>
      </c>
    </row>
    <row r="177" s="1" customFormat="1" ht="16.5" customHeight="1">
      <c r="B177" s="37"/>
      <c r="C177" s="279" t="s">
        <v>488</v>
      </c>
      <c r="D177" s="279" t="s">
        <v>365</v>
      </c>
      <c r="E177" s="280" t="s">
        <v>1693</v>
      </c>
      <c r="F177" s="281" t="s">
        <v>1694</v>
      </c>
      <c r="G177" s="282" t="s">
        <v>1082</v>
      </c>
      <c r="H177" s="283">
        <v>25</v>
      </c>
      <c r="I177" s="284"/>
      <c r="J177" s="285">
        <f>ROUND(I177*H177,2)</f>
        <v>0</v>
      </c>
      <c r="K177" s="281" t="s">
        <v>1</v>
      </c>
      <c r="L177" s="286"/>
      <c r="M177" s="287" t="s">
        <v>1</v>
      </c>
      <c r="N177" s="288" t="s">
        <v>41</v>
      </c>
      <c r="O177" s="85"/>
      <c r="P177" s="242">
        <f>O177*H177</f>
        <v>0</v>
      </c>
      <c r="Q177" s="242">
        <v>0.001</v>
      </c>
      <c r="R177" s="242">
        <f>Q177*H177</f>
        <v>0.025000000000000001</v>
      </c>
      <c r="S177" s="242">
        <v>0</v>
      </c>
      <c r="T177" s="243">
        <f>S177*H177</f>
        <v>0</v>
      </c>
      <c r="AR177" s="244" t="s">
        <v>971</v>
      </c>
      <c r="AT177" s="244" t="s">
        <v>365</v>
      </c>
      <c r="AU177" s="244" t="s">
        <v>88</v>
      </c>
      <c r="AY177" s="16" t="s">
        <v>241</v>
      </c>
      <c r="BE177" s="245">
        <f>IF(N177="základná",J177,0)</f>
        <v>0</v>
      </c>
      <c r="BF177" s="245">
        <f>IF(N177="znížená",J177,0)</f>
        <v>0</v>
      </c>
      <c r="BG177" s="245">
        <f>IF(N177="zákl. prenesená",J177,0)</f>
        <v>0</v>
      </c>
      <c r="BH177" s="245">
        <f>IF(N177="zníž. prenesená",J177,0)</f>
        <v>0</v>
      </c>
      <c r="BI177" s="245">
        <f>IF(N177="nulová",J177,0)</f>
        <v>0</v>
      </c>
      <c r="BJ177" s="16" t="s">
        <v>88</v>
      </c>
      <c r="BK177" s="245">
        <f>ROUND(I177*H177,2)</f>
        <v>0</v>
      </c>
      <c r="BL177" s="16" t="s">
        <v>971</v>
      </c>
      <c r="BM177" s="244" t="s">
        <v>1695</v>
      </c>
    </row>
    <row r="178" s="1" customFormat="1" ht="24" customHeight="1">
      <c r="B178" s="37"/>
      <c r="C178" s="233" t="s">
        <v>493</v>
      </c>
      <c r="D178" s="233" t="s">
        <v>243</v>
      </c>
      <c r="E178" s="234" t="s">
        <v>1696</v>
      </c>
      <c r="F178" s="235" t="s">
        <v>1697</v>
      </c>
      <c r="G178" s="236" t="s">
        <v>134</v>
      </c>
      <c r="H178" s="237">
        <v>60</v>
      </c>
      <c r="I178" s="238"/>
      <c r="J178" s="239">
        <f>ROUND(I178*H178,2)</f>
        <v>0</v>
      </c>
      <c r="K178" s="235" t="s">
        <v>1</v>
      </c>
      <c r="L178" s="42"/>
      <c r="M178" s="240" t="s">
        <v>1</v>
      </c>
      <c r="N178" s="241" t="s">
        <v>41</v>
      </c>
      <c r="O178" s="85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3">
        <f>S178*H178</f>
        <v>0</v>
      </c>
      <c r="AR178" s="244" t="s">
        <v>584</v>
      </c>
      <c r="AT178" s="244" t="s">
        <v>243</v>
      </c>
      <c r="AU178" s="244" t="s">
        <v>88</v>
      </c>
      <c r="AY178" s="16" t="s">
        <v>241</v>
      </c>
      <c r="BE178" s="245">
        <f>IF(N178="základná",J178,0)</f>
        <v>0</v>
      </c>
      <c r="BF178" s="245">
        <f>IF(N178="znížená",J178,0)</f>
        <v>0</v>
      </c>
      <c r="BG178" s="245">
        <f>IF(N178="zákl. prenesená",J178,0)</f>
        <v>0</v>
      </c>
      <c r="BH178" s="245">
        <f>IF(N178="zníž. prenesená",J178,0)</f>
        <v>0</v>
      </c>
      <c r="BI178" s="245">
        <f>IF(N178="nulová",J178,0)</f>
        <v>0</v>
      </c>
      <c r="BJ178" s="16" t="s">
        <v>88</v>
      </c>
      <c r="BK178" s="245">
        <f>ROUND(I178*H178,2)</f>
        <v>0</v>
      </c>
      <c r="BL178" s="16" t="s">
        <v>584</v>
      </c>
      <c r="BM178" s="244" t="s">
        <v>1698</v>
      </c>
    </row>
    <row r="179" s="1" customFormat="1" ht="16.5" customHeight="1">
      <c r="B179" s="37"/>
      <c r="C179" s="279" t="s">
        <v>498</v>
      </c>
      <c r="D179" s="279" t="s">
        <v>365</v>
      </c>
      <c r="E179" s="280" t="s">
        <v>1699</v>
      </c>
      <c r="F179" s="281" t="s">
        <v>1700</v>
      </c>
      <c r="G179" s="282" t="s">
        <v>1082</v>
      </c>
      <c r="H179" s="283">
        <v>56.520000000000003</v>
      </c>
      <c r="I179" s="284"/>
      <c r="J179" s="285">
        <f>ROUND(I179*H179,2)</f>
        <v>0</v>
      </c>
      <c r="K179" s="281" t="s">
        <v>1</v>
      </c>
      <c r="L179" s="286"/>
      <c r="M179" s="287" t="s">
        <v>1</v>
      </c>
      <c r="N179" s="288" t="s">
        <v>41</v>
      </c>
      <c r="O179" s="85"/>
      <c r="P179" s="242">
        <f>O179*H179</f>
        <v>0</v>
      </c>
      <c r="Q179" s="242">
        <v>0.001</v>
      </c>
      <c r="R179" s="242">
        <f>Q179*H179</f>
        <v>0.056520000000000008</v>
      </c>
      <c r="S179" s="242">
        <v>0</v>
      </c>
      <c r="T179" s="243">
        <f>S179*H179</f>
        <v>0</v>
      </c>
      <c r="AR179" s="244" t="s">
        <v>971</v>
      </c>
      <c r="AT179" s="244" t="s">
        <v>365</v>
      </c>
      <c r="AU179" s="244" t="s">
        <v>88</v>
      </c>
      <c r="AY179" s="16" t="s">
        <v>241</v>
      </c>
      <c r="BE179" s="245">
        <f>IF(N179="základná",J179,0)</f>
        <v>0</v>
      </c>
      <c r="BF179" s="245">
        <f>IF(N179="znížená",J179,0)</f>
        <v>0</v>
      </c>
      <c r="BG179" s="245">
        <f>IF(N179="zákl. prenesená",J179,0)</f>
        <v>0</v>
      </c>
      <c r="BH179" s="245">
        <f>IF(N179="zníž. prenesená",J179,0)</f>
        <v>0</v>
      </c>
      <c r="BI179" s="245">
        <f>IF(N179="nulová",J179,0)</f>
        <v>0</v>
      </c>
      <c r="BJ179" s="16" t="s">
        <v>88</v>
      </c>
      <c r="BK179" s="245">
        <f>ROUND(I179*H179,2)</f>
        <v>0</v>
      </c>
      <c r="BL179" s="16" t="s">
        <v>971</v>
      </c>
      <c r="BM179" s="244" t="s">
        <v>1701</v>
      </c>
    </row>
    <row r="180" s="1" customFormat="1" ht="16.5" customHeight="1">
      <c r="B180" s="37"/>
      <c r="C180" s="233" t="s">
        <v>503</v>
      </c>
      <c r="D180" s="233" t="s">
        <v>243</v>
      </c>
      <c r="E180" s="234" t="s">
        <v>1702</v>
      </c>
      <c r="F180" s="235" t="s">
        <v>1703</v>
      </c>
      <c r="G180" s="236" t="s">
        <v>485</v>
      </c>
      <c r="H180" s="237">
        <v>8</v>
      </c>
      <c r="I180" s="238"/>
      <c r="J180" s="239">
        <f>ROUND(I180*H180,2)</f>
        <v>0</v>
      </c>
      <c r="K180" s="235" t="s">
        <v>1</v>
      </c>
      <c r="L180" s="42"/>
      <c r="M180" s="240" t="s">
        <v>1</v>
      </c>
      <c r="N180" s="241" t="s">
        <v>41</v>
      </c>
      <c r="O180" s="85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AR180" s="244" t="s">
        <v>584</v>
      </c>
      <c r="AT180" s="244" t="s">
        <v>243</v>
      </c>
      <c r="AU180" s="244" t="s">
        <v>88</v>
      </c>
      <c r="AY180" s="16" t="s">
        <v>241</v>
      </c>
      <c r="BE180" s="245">
        <f>IF(N180="základná",J180,0)</f>
        <v>0</v>
      </c>
      <c r="BF180" s="245">
        <f>IF(N180="znížená",J180,0)</f>
        <v>0</v>
      </c>
      <c r="BG180" s="245">
        <f>IF(N180="zákl. prenesená",J180,0)</f>
        <v>0</v>
      </c>
      <c r="BH180" s="245">
        <f>IF(N180="zníž. prenesená",J180,0)</f>
        <v>0</v>
      </c>
      <c r="BI180" s="245">
        <f>IF(N180="nulová",J180,0)</f>
        <v>0</v>
      </c>
      <c r="BJ180" s="16" t="s">
        <v>88</v>
      </c>
      <c r="BK180" s="245">
        <f>ROUND(I180*H180,2)</f>
        <v>0</v>
      </c>
      <c r="BL180" s="16" t="s">
        <v>584</v>
      </c>
      <c r="BM180" s="244" t="s">
        <v>1704</v>
      </c>
    </row>
    <row r="181" s="1" customFormat="1" ht="16.5" customHeight="1">
      <c r="B181" s="37"/>
      <c r="C181" s="279" t="s">
        <v>509</v>
      </c>
      <c r="D181" s="279" t="s">
        <v>365</v>
      </c>
      <c r="E181" s="280" t="s">
        <v>1705</v>
      </c>
      <c r="F181" s="281" t="s">
        <v>1706</v>
      </c>
      <c r="G181" s="282" t="s">
        <v>485</v>
      </c>
      <c r="H181" s="283">
        <v>8</v>
      </c>
      <c r="I181" s="284"/>
      <c r="J181" s="285">
        <f>ROUND(I181*H181,2)</f>
        <v>0</v>
      </c>
      <c r="K181" s="281" t="s">
        <v>1</v>
      </c>
      <c r="L181" s="286"/>
      <c r="M181" s="287" t="s">
        <v>1</v>
      </c>
      <c r="N181" s="288" t="s">
        <v>41</v>
      </c>
      <c r="O181" s="85"/>
      <c r="P181" s="242">
        <f>O181*H181</f>
        <v>0</v>
      </c>
      <c r="Q181" s="242">
        <v>0.00022000000000000001</v>
      </c>
      <c r="R181" s="242">
        <f>Q181*H181</f>
        <v>0.0017600000000000001</v>
      </c>
      <c r="S181" s="242">
        <v>0</v>
      </c>
      <c r="T181" s="243">
        <f>S181*H181</f>
        <v>0</v>
      </c>
      <c r="AR181" s="244" t="s">
        <v>971</v>
      </c>
      <c r="AT181" s="244" t="s">
        <v>365</v>
      </c>
      <c r="AU181" s="244" t="s">
        <v>88</v>
      </c>
      <c r="AY181" s="16" t="s">
        <v>241</v>
      </c>
      <c r="BE181" s="245">
        <f>IF(N181="základná",J181,0)</f>
        <v>0</v>
      </c>
      <c r="BF181" s="245">
        <f>IF(N181="znížená",J181,0)</f>
        <v>0</v>
      </c>
      <c r="BG181" s="245">
        <f>IF(N181="zákl. prenesená",J181,0)</f>
        <v>0</v>
      </c>
      <c r="BH181" s="245">
        <f>IF(N181="zníž. prenesená",J181,0)</f>
        <v>0</v>
      </c>
      <c r="BI181" s="245">
        <f>IF(N181="nulová",J181,0)</f>
        <v>0</v>
      </c>
      <c r="BJ181" s="16" t="s">
        <v>88</v>
      </c>
      <c r="BK181" s="245">
        <f>ROUND(I181*H181,2)</f>
        <v>0</v>
      </c>
      <c r="BL181" s="16" t="s">
        <v>971</v>
      </c>
      <c r="BM181" s="244" t="s">
        <v>1707</v>
      </c>
    </row>
    <row r="182" s="1" customFormat="1" ht="16.5" customHeight="1">
      <c r="B182" s="37"/>
      <c r="C182" s="233" t="s">
        <v>511</v>
      </c>
      <c r="D182" s="233" t="s">
        <v>243</v>
      </c>
      <c r="E182" s="234" t="s">
        <v>1708</v>
      </c>
      <c r="F182" s="235" t="s">
        <v>1709</v>
      </c>
      <c r="G182" s="236" t="s">
        <v>485</v>
      </c>
      <c r="H182" s="237">
        <v>4</v>
      </c>
      <c r="I182" s="238"/>
      <c r="J182" s="239">
        <f>ROUND(I182*H182,2)</f>
        <v>0</v>
      </c>
      <c r="K182" s="235" t="s">
        <v>1</v>
      </c>
      <c r="L182" s="42"/>
      <c r="M182" s="240" t="s">
        <v>1</v>
      </c>
      <c r="N182" s="241" t="s">
        <v>41</v>
      </c>
      <c r="O182" s="85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AR182" s="244" t="s">
        <v>584</v>
      </c>
      <c r="AT182" s="244" t="s">
        <v>243</v>
      </c>
      <c r="AU182" s="244" t="s">
        <v>88</v>
      </c>
      <c r="AY182" s="16" t="s">
        <v>241</v>
      </c>
      <c r="BE182" s="245">
        <f>IF(N182="základná",J182,0)</f>
        <v>0</v>
      </c>
      <c r="BF182" s="245">
        <f>IF(N182="znížená",J182,0)</f>
        <v>0</v>
      </c>
      <c r="BG182" s="245">
        <f>IF(N182="zákl. prenesená",J182,0)</f>
        <v>0</v>
      </c>
      <c r="BH182" s="245">
        <f>IF(N182="zníž. prenesená",J182,0)</f>
        <v>0</v>
      </c>
      <c r="BI182" s="245">
        <f>IF(N182="nulová",J182,0)</f>
        <v>0</v>
      </c>
      <c r="BJ182" s="16" t="s">
        <v>88</v>
      </c>
      <c r="BK182" s="245">
        <f>ROUND(I182*H182,2)</f>
        <v>0</v>
      </c>
      <c r="BL182" s="16" t="s">
        <v>584</v>
      </c>
      <c r="BM182" s="244" t="s">
        <v>1710</v>
      </c>
    </row>
    <row r="183" s="1" customFormat="1" ht="16.5" customHeight="1">
      <c r="B183" s="37"/>
      <c r="C183" s="279" t="s">
        <v>519</v>
      </c>
      <c r="D183" s="279" t="s">
        <v>365</v>
      </c>
      <c r="E183" s="280" t="s">
        <v>1711</v>
      </c>
      <c r="F183" s="281" t="s">
        <v>1712</v>
      </c>
      <c r="G183" s="282" t="s">
        <v>485</v>
      </c>
      <c r="H183" s="283">
        <v>4</v>
      </c>
      <c r="I183" s="284"/>
      <c r="J183" s="285">
        <f>ROUND(I183*H183,2)</f>
        <v>0</v>
      </c>
      <c r="K183" s="281" t="s">
        <v>1</v>
      </c>
      <c r="L183" s="286"/>
      <c r="M183" s="287" t="s">
        <v>1</v>
      </c>
      <c r="N183" s="288" t="s">
        <v>41</v>
      </c>
      <c r="O183" s="85"/>
      <c r="P183" s="242">
        <f>O183*H183</f>
        <v>0</v>
      </c>
      <c r="Q183" s="242">
        <v>0.00029</v>
      </c>
      <c r="R183" s="242">
        <f>Q183*H183</f>
        <v>0.00116</v>
      </c>
      <c r="S183" s="242">
        <v>0</v>
      </c>
      <c r="T183" s="243">
        <f>S183*H183</f>
        <v>0</v>
      </c>
      <c r="AR183" s="244" t="s">
        <v>971</v>
      </c>
      <c r="AT183" s="244" t="s">
        <v>365</v>
      </c>
      <c r="AU183" s="244" t="s">
        <v>88</v>
      </c>
      <c r="AY183" s="16" t="s">
        <v>241</v>
      </c>
      <c r="BE183" s="245">
        <f>IF(N183="základná",J183,0)</f>
        <v>0</v>
      </c>
      <c r="BF183" s="245">
        <f>IF(N183="znížená",J183,0)</f>
        <v>0</v>
      </c>
      <c r="BG183" s="245">
        <f>IF(N183="zákl. prenesená",J183,0)</f>
        <v>0</v>
      </c>
      <c r="BH183" s="245">
        <f>IF(N183="zníž. prenesená",J183,0)</f>
        <v>0</v>
      </c>
      <c r="BI183" s="245">
        <f>IF(N183="nulová",J183,0)</f>
        <v>0</v>
      </c>
      <c r="BJ183" s="16" t="s">
        <v>88</v>
      </c>
      <c r="BK183" s="245">
        <f>ROUND(I183*H183,2)</f>
        <v>0</v>
      </c>
      <c r="BL183" s="16" t="s">
        <v>971</v>
      </c>
      <c r="BM183" s="244" t="s">
        <v>1713</v>
      </c>
    </row>
    <row r="184" s="1" customFormat="1" ht="16.5" customHeight="1">
      <c r="B184" s="37"/>
      <c r="C184" s="233" t="s">
        <v>523</v>
      </c>
      <c r="D184" s="233" t="s">
        <v>243</v>
      </c>
      <c r="E184" s="234" t="s">
        <v>1714</v>
      </c>
      <c r="F184" s="235" t="s">
        <v>1715</v>
      </c>
      <c r="G184" s="236" t="s">
        <v>485</v>
      </c>
      <c r="H184" s="237">
        <v>3</v>
      </c>
      <c r="I184" s="238"/>
      <c r="J184" s="239">
        <f>ROUND(I184*H184,2)</f>
        <v>0</v>
      </c>
      <c r="K184" s="235" t="s">
        <v>1</v>
      </c>
      <c r="L184" s="42"/>
      <c r="M184" s="240" t="s">
        <v>1</v>
      </c>
      <c r="N184" s="241" t="s">
        <v>41</v>
      </c>
      <c r="O184" s="85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AR184" s="244" t="s">
        <v>584</v>
      </c>
      <c r="AT184" s="244" t="s">
        <v>243</v>
      </c>
      <c r="AU184" s="244" t="s">
        <v>88</v>
      </c>
      <c r="AY184" s="16" t="s">
        <v>241</v>
      </c>
      <c r="BE184" s="245">
        <f>IF(N184="základná",J184,0)</f>
        <v>0</v>
      </c>
      <c r="BF184" s="245">
        <f>IF(N184="znížená",J184,0)</f>
        <v>0</v>
      </c>
      <c r="BG184" s="245">
        <f>IF(N184="zákl. prenesená",J184,0)</f>
        <v>0</v>
      </c>
      <c r="BH184" s="245">
        <f>IF(N184="zníž. prenesená",J184,0)</f>
        <v>0</v>
      </c>
      <c r="BI184" s="245">
        <f>IF(N184="nulová",J184,0)</f>
        <v>0</v>
      </c>
      <c r="BJ184" s="16" t="s">
        <v>88</v>
      </c>
      <c r="BK184" s="245">
        <f>ROUND(I184*H184,2)</f>
        <v>0</v>
      </c>
      <c r="BL184" s="16" t="s">
        <v>584</v>
      </c>
      <c r="BM184" s="244" t="s">
        <v>1716</v>
      </c>
    </row>
    <row r="185" s="1" customFormat="1" ht="16.5" customHeight="1">
      <c r="B185" s="37"/>
      <c r="C185" s="279" t="s">
        <v>528</v>
      </c>
      <c r="D185" s="279" t="s">
        <v>365</v>
      </c>
      <c r="E185" s="280" t="s">
        <v>1717</v>
      </c>
      <c r="F185" s="281" t="s">
        <v>1718</v>
      </c>
      <c r="G185" s="282" t="s">
        <v>485</v>
      </c>
      <c r="H185" s="283">
        <v>3</v>
      </c>
      <c r="I185" s="284"/>
      <c r="J185" s="285">
        <f>ROUND(I185*H185,2)</f>
        <v>0</v>
      </c>
      <c r="K185" s="281" t="s">
        <v>1</v>
      </c>
      <c r="L185" s="286"/>
      <c r="M185" s="287" t="s">
        <v>1</v>
      </c>
      <c r="N185" s="288" t="s">
        <v>41</v>
      </c>
      <c r="O185" s="85"/>
      <c r="P185" s="242">
        <f>O185*H185</f>
        <v>0</v>
      </c>
      <c r="Q185" s="242">
        <v>0.00017000000000000001</v>
      </c>
      <c r="R185" s="242">
        <f>Q185*H185</f>
        <v>0.00051000000000000004</v>
      </c>
      <c r="S185" s="242">
        <v>0</v>
      </c>
      <c r="T185" s="243">
        <f>S185*H185</f>
        <v>0</v>
      </c>
      <c r="AR185" s="244" t="s">
        <v>971</v>
      </c>
      <c r="AT185" s="244" t="s">
        <v>365</v>
      </c>
      <c r="AU185" s="244" t="s">
        <v>88</v>
      </c>
      <c r="AY185" s="16" t="s">
        <v>241</v>
      </c>
      <c r="BE185" s="245">
        <f>IF(N185="základná",J185,0)</f>
        <v>0</v>
      </c>
      <c r="BF185" s="245">
        <f>IF(N185="znížená",J185,0)</f>
        <v>0</v>
      </c>
      <c r="BG185" s="245">
        <f>IF(N185="zákl. prenesená",J185,0)</f>
        <v>0</v>
      </c>
      <c r="BH185" s="245">
        <f>IF(N185="zníž. prenesená",J185,0)</f>
        <v>0</v>
      </c>
      <c r="BI185" s="245">
        <f>IF(N185="nulová",J185,0)</f>
        <v>0</v>
      </c>
      <c r="BJ185" s="16" t="s">
        <v>88</v>
      </c>
      <c r="BK185" s="245">
        <f>ROUND(I185*H185,2)</f>
        <v>0</v>
      </c>
      <c r="BL185" s="16" t="s">
        <v>971</v>
      </c>
      <c r="BM185" s="244" t="s">
        <v>1719</v>
      </c>
    </row>
    <row r="186" s="1" customFormat="1" ht="16.5" customHeight="1">
      <c r="B186" s="37"/>
      <c r="C186" s="233" t="s">
        <v>533</v>
      </c>
      <c r="D186" s="233" t="s">
        <v>243</v>
      </c>
      <c r="E186" s="234" t="s">
        <v>1720</v>
      </c>
      <c r="F186" s="235" t="s">
        <v>1721</v>
      </c>
      <c r="G186" s="236" t="s">
        <v>485</v>
      </c>
      <c r="H186" s="237">
        <v>6</v>
      </c>
      <c r="I186" s="238"/>
      <c r="J186" s="239">
        <f>ROUND(I186*H186,2)</f>
        <v>0</v>
      </c>
      <c r="K186" s="235" t="s">
        <v>1</v>
      </c>
      <c r="L186" s="42"/>
      <c r="M186" s="240" t="s">
        <v>1</v>
      </c>
      <c r="N186" s="241" t="s">
        <v>41</v>
      </c>
      <c r="O186" s="85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AR186" s="244" t="s">
        <v>584</v>
      </c>
      <c r="AT186" s="244" t="s">
        <v>243</v>
      </c>
      <c r="AU186" s="244" t="s">
        <v>88</v>
      </c>
      <c r="AY186" s="16" t="s">
        <v>241</v>
      </c>
      <c r="BE186" s="245">
        <f>IF(N186="základná",J186,0)</f>
        <v>0</v>
      </c>
      <c r="BF186" s="245">
        <f>IF(N186="znížená",J186,0)</f>
        <v>0</v>
      </c>
      <c r="BG186" s="245">
        <f>IF(N186="zákl. prenesená",J186,0)</f>
        <v>0</v>
      </c>
      <c r="BH186" s="245">
        <f>IF(N186="zníž. prenesená",J186,0)</f>
        <v>0</v>
      </c>
      <c r="BI186" s="245">
        <f>IF(N186="nulová",J186,0)</f>
        <v>0</v>
      </c>
      <c r="BJ186" s="16" t="s">
        <v>88</v>
      </c>
      <c r="BK186" s="245">
        <f>ROUND(I186*H186,2)</f>
        <v>0</v>
      </c>
      <c r="BL186" s="16" t="s">
        <v>584</v>
      </c>
      <c r="BM186" s="244" t="s">
        <v>1722</v>
      </c>
    </row>
    <row r="187" s="1" customFormat="1" ht="16.5" customHeight="1">
      <c r="B187" s="37"/>
      <c r="C187" s="279" t="s">
        <v>537</v>
      </c>
      <c r="D187" s="279" t="s">
        <v>365</v>
      </c>
      <c r="E187" s="280" t="s">
        <v>1723</v>
      </c>
      <c r="F187" s="281" t="s">
        <v>1724</v>
      </c>
      <c r="G187" s="282" t="s">
        <v>485</v>
      </c>
      <c r="H187" s="283">
        <v>6</v>
      </c>
      <c r="I187" s="284"/>
      <c r="J187" s="285">
        <f>ROUND(I187*H187,2)</f>
        <v>0</v>
      </c>
      <c r="K187" s="281" t="s">
        <v>1</v>
      </c>
      <c r="L187" s="286"/>
      <c r="M187" s="287" t="s">
        <v>1</v>
      </c>
      <c r="N187" s="288" t="s">
        <v>41</v>
      </c>
      <c r="O187" s="85"/>
      <c r="P187" s="242">
        <f>O187*H187</f>
        <v>0</v>
      </c>
      <c r="Q187" s="242">
        <v>0.00029</v>
      </c>
      <c r="R187" s="242">
        <f>Q187*H187</f>
        <v>0.00174</v>
      </c>
      <c r="S187" s="242">
        <v>0</v>
      </c>
      <c r="T187" s="243">
        <f>S187*H187</f>
        <v>0</v>
      </c>
      <c r="AR187" s="244" t="s">
        <v>971</v>
      </c>
      <c r="AT187" s="244" t="s">
        <v>365</v>
      </c>
      <c r="AU187" s="244" t="s">
        <v>88</v>
      </c>
      <c r="AY187" s="16" t="s">
        <v>241</v>
      </c>
      <c r="BE187" s="245">
        <f>IF(N187="základná",J187,0)</f>
        <v>0</v>
      </c>
      <c r="BF187" s="245">
        <f>IF(N187="znížená",J187,0)</f>
        <v>0</v>
      </c>
      <c r="BG187" s="245">
        <f>IF(N187="zákl. prenesená",J187,0)</f>
        <v>0</v>
      </c>
      <c r="BH187" s="245">
        <f>IF(N187="zníž. prenesená",J187,0)</f>
        <v>0</v>
      </c>
      <c r="BI187" s="245">
        <f>IF(N187="nulová",J187,0)</f>
        <v>0</v>
      </c>
      <c r="BJ187" s="16" t="s">
        <v>88</v>
      </c>
      <c r="BK187" s="245">
        <f>ROUND(I187*H187,2)</f>
        <v>0</v>
      </c>
      <c r="BL187" s="16" t="s">
        <v>971</v>
      </c>
      <c r="BM187" s="244" t="s">
        <v>1725</v>
      </c>
    </row>
    <row r="188" s="1" customFormat="1" ht="16.5" customHeight="1">
      <c r="B188" s="37"/>
      <c r="C188" s="233" t="s">
        <v>542</v>
      </c>
      <c r="D188" s="233" t="s">
        <v>243</v>
      </c>
      <c r="E188" s="234" t="s">
        <v>1726</v>
      </c>
      <c r="F188" s="235" t="s">
        <v>1727</v>
      </c>
      <c r="G188" s="236" t="s">
        <v>485</v>
      </c>
      <c r="H188" s="237">
        <v>6</v>
      </c>
      <c r="I188" s="238"/>
      <c r="J188" s="239">
        <f>ROUND(I188*H188,2)</f>
        <v>0</v>
      </c>
      <c r="K188" s="235" t="s">
        <v>1</v>
      </c>
      <c r="L188" s="42"/>
      <c r="M188" s="240" t="s">
        <v>1</v>
      </c>
      <c r="N188" s="241" t="s">
        <v>41</v>
      </c>
      <c r="O188" s="85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AR188" s="244" t="s">
        <v>584</v>
      </c>
      <c r="AT188" s="244" t="s">
        <v>243</v>
      </c>
      <c r="AU188" s="244" t="s">
        <v>88</v>
      </c>
      <c r="AY188" s="16" t="s">
        <v>241</v>
      </c>
      <c r="BE188" s="245">
        <f>IF(N188="základná",J188,0)</f>
        <v>0</v>
      </c>
      <c r="BF188" s="245">
        <f>IF(N188="znížená",J188,0)</f>
        <v>0</v>
      </c>
      <c r="BG188" s="245">
        <f>IF(N188="zákl. prenesená",J188,0)</f>
        <v>0</v>
      </c>
      <c r="BH188" s="245">
        <f>IF(N188="zníž. prenesená",J188,0)</f>
        <v>0</v>
      </c>
      <c r="BI188" s="245">
        <f>IF(N188="nulová",J188,0)</f>
        <v>0</v>
      </c>
      <c r="BJ188" s="16" t="s">
        <v>88</v>
      </c>
      <c r="BK188" s="245">
        <f>ROUND(I188*H188,2)</f>
        <v>0</v>
      </c>
      <c r="BL188" s="16" t="s">
        <v>584</v>
      </c>
      <c r="BM188" s="244" t="s">
        <v>1728</v>
      </c>
    </row>
    <row r="189" s="1" customFormat="1" ht="16.5" customHeight="1">
      <c r="B189" s="37"/>
      <c r="C189" s="279" t="s">
        <v>546</v>
      </c>
      <c r="D189" s="279" t="s">
        <v>365</v>
      </c>
      <c r="E189" s="280" t="s">
        <v>1729</v>
      </c>
      <c r="F189" s="281" t="s">
        <v>1730</v>
      </c>
      <c r="G189" s="282" t="s">
        <v>485</v>
      </c>
      <c r="H189" s="283">
        <v>6</v>
      </c>
      <c r="I189" s="284"/>
      <c r="J189" s="285">
        <f>ROUND(I189*H189,2)</f>
        <v>0</v>
      </c>
      <c r="K189" s="281" t="s">
        <v>1</v>
      </c>
      <c r="L189" s="286"/>
      <c r="M189" s="287" t="s">
        <v>1</v>
      </c>
      <c r="N189" s="288" t="s">
        <v>41</v>
      </c>
      <c r="O189" s="85"/>
      <c r="P189" s="242">
        <f>O189*H189</f>
        <v>0</v>
      </c>
      <c r="Q189" s="242">
        <v>0.00021000000000000001</v>
      </c>
      <c r="R189" s="242">
        <f>Q189*H189</f>
        <v>0.0012600000000000001</v>
      </c>
      <c r="S189" s="242">
        <v>0</v>
      </c>
      <c r="T189" s="243">
        <f>S189*H189</f>
        <v>0</v>
      </c>
      <c r="AR189" s="244" t="s">
        <v>971</v>
      </c>
      <c r="AT189" s="244" t="s">
        <v>365</v>
      </c>
      <c r="AU189" s="244" t="s">
        <v>88</v>
      </c>
      <c r="AY189" s="16" t="s">
        <v>241</v>
      </c>
      <c r="BE189" s="245">
        <f>IF(N189="základná",J189,0)</f>
        <v>0</v>
      </c>
      <c r="BF189" s="245">
        <f>IF(N189="znížená",J189,0)</f>
        <v>0</v>
      </c>
      <c r="BG189" s="245">
        <f>IF(N189="zákl. prenesená",J189,0)</f>
        <v>0</v>
      </c>
      <c r="BH189" s="245">
        <f>IF(N189="zníž. prenesená",J189,0)</f>
        <v>0</v>
      </c>
      <c r="BI189" s="245">
        <f>IF(N189="nulová",J189,0)</f>
        <v>0</v>
      </c>
      <c r="BJ189" s="16" t="s">
        <v>88</v>
      </c>
      <c r="BK189" s="245">
        <f>ROUND(I189*H189,2)</f>
        <v>0</v>
      </c>
      <c r="BL189" s="16" t="s">
        <v>971</v>
      </c>
      <c r="BM189" s="244" t="s">
        <v>1731</v>
      </c>
    </row>
    <row r="190" s="1" customFormat="1" ht="24" customHeight="1">
      <c r="B190" s="37"/>
      <c r="C190" s="233" t="s">
        <v>551</v>
      </c>
      <c r="D190" s="233" t="s">
        <v>243</v>
      </c>
      <c r="E190" s="234" t="s">
        <v>1732</v>
      </c>
      <c r="F190" s="235" t="s">
        <v>1733</v>
      </c>
      <c r="G190" s="236" t="s">
        <v>134</v>
      </c>
      <c r="H190" s="237">
        <v>36</v>
      </c>
      <c r="I190" s="238"/>
      <c r="J190" s="239">
        <f>ROUND(I190*H190,2)</f>
        <v>0</v>
      </c>
      <c r="K190" s="235" t="s">
        <v>1</v>
      </c>
      <c r="L190" s="42"/>
      <c r="M190" s="240" t="s">
        <v>1</v>
      </c>
      <c r="N190" s="241" t="s">
        <v>41</v>
      </c>
      <c r="O190" s="85"/>
      <c r="P190" s="242">
        <f>O190*H190</f>
        <v>0</v>
      </c>
      <c r="Q190" s="242">
        <v>0</v>
      </c>
      <c r="R190" s="242">
        <f>Q190*H190</f>
        <v>0</v>
      </c>
      <c r="S190" s="242">
        <v>0</v>
      </c>
      <c r="T190" s="243">
        <f>S190*H190</f>
        <v>0</v>
      </c>
      <c r="AR190" s="244" t="s">
        <v>584</v>
      </c>
      <c r="AT190" s="244" t="s">
        <v>243</v>
      </c>
      <c r="AU190" s="244" t="s">
        <v>88</v>
      </c>
      <c r="AY190" s="16" t="s">
        <v>241</v>
      </c>
      <c r="BE190" s="245">
        <f>IF(N190="základná",J190,0)</f>
        <v>0</v>
      </c>
      <c r="BF190" s="245">
        <f>IF(N190="znížená",J190,0)</f>
        <v>0</v>
      </c>
      <c r="BG190" s="245">
        <f>IF(N190="zákl. prenesená",J190,0)</f>
        <v>0</v>
      </c>
      <c r="BH190" s="245">
        <f>IF(N190="zníž. prenesená",J190,0)</f>
        <v>0</v>
      </c>
      <c r="BI190" s="245">
        <f>IF(N190="nulová",J190,0)</f>
        <v>0</v>
      </c>
      <c r="BJ190" s="16" t="s">
        <v>88</v>
      </c>
      <c r="BK190" s="245">
        <f>ROUND(I190*H190,2)</f>
        <v>0</v>
      </c>
      <c r="BL190" s="16" t="s">
        <v>584</v>
      </c>
      <c r="BM190" s="244" t="s">
        <v>1734</v>
      </c>
    </row>
    <row r="191" s="1" customFormat="1" ht="16.5" customHeight="1">
      <c r="B191" s="37"/>
      <c r="C191" s="279" t="s">
        <v>559</v>
      </c>
      <c r="D191" s="279" t="s">
        <v>365</v>
      </c>
      <c r="E191" s="280" t="s">
        <v>1735</v>
      </c>
      <c r="F191" s="281" t="s">
        <v>1736</v>
      </c>
      <c r="G191" s="282" t="s">
        <v>1082</v>
      </c>
      <c r="H191" s="283">
        <v>4.8600000000000003</v>
      </c>
      <c r="I191" s="284"/>
      <c r="J191" s="285">
        <f>ROUND(I191*H191,2)</f>
        <v>0</v>
      </c>
      <c r="K191" s="281" t="s">
        <v>1</v>
      </c>
      <c r="L191" s="286"/>
      <c r="M191" s="287" t="s">
        <v>1</v>
      </c>
      <c r="N191" s="288" t="s">
        <v>41</v>
      </c>
      <c r="O191" s="85"/>
      <c r="P191" s="242">
        <f>O191*H191</f>
        <v>0</v>
      </c>
      <c r="Q191" s="242">
        <v>0.001</v>
      </c>
      <c r="R191" s="242">
        <f>Q191*H191</f>
        <v>0.0048600000000000006</v>
      </c>
      <c r="S191" s="242">
        <v>0</v>
      </c>
      <c r="T191" s="243">
        <f>S191*H191</f>
        <v>0</v>
      </c>
      <c r="AR191" s="244" t="s">
        <v>971</v>
      </c>
      <c r="AT191" s="244" t="s">
        <v>365</v>
      </c>
      <c r="AU191" s="244" t="s">
        <v>88</v>
      </c>
      <c r="AY191" s="16" t="s">
        <v>241</v>
      </c>
      <c r="BE191" s="245">
        <f>IF(N191="základná",J191,0)</f>
        <v>0</v>
      </c>
      <c r="BF191" s="245">
        <f>IF(N191="znížená",J191,0)</f>
        <v>0</v>
      </c>
      <c r="BG191" s="245">
        <f>IF(N191="zákl. prenesená",J191,0)</f>
        <v>0</v>
      </c>
      <c r="BH191" s="245">
        <f>IF(N191="zníž. prenesená",J191,0)</f>
        <v>0</v>
      </c>
      <c r="BI191" s="245">
        <f>IF(N191="nulová",J191,0)</f>
        <v>0</v>
      </c>
      <c r="BJ191" s="16" t="s">
        <v>88</v>
      </c>
      <c r="BK191" s="245">
        <f>ROUND(I191*H191,2)</f>
        <v>0</v>
      </c>
      <c r="BL191" s="16" t="s">
        <v>971</v>
      </c>
      <c r="BM191" s="244" t="s">
        <v>1737</v>
      </c>
    </row>
    <row r="192" s="1" customFormat="1" ht="24" customHeight="1">
      <c r="B192" s="37"/>
      <c r="C192" s="233" t="s">
        <v>564</v>
      </c>
      <c r="D192" s="233" t="s">
        <v>243</v>
      </c>
      <c r="E192" s="234" t="s">
        <v>1738</v>
      </c>
      <c r="F192" s="235" t="s">
        <v>1739</v>
      </c>
      <c r="G192" s="236" t="s">
        <v>485</v>
      </c>
      <c r="H192" s="237">
        <v>11</v>
      </c>
      <c r="I192" s="238"/>
      <c r="J192" s="239">
        <f>ROUND(I192*H192,2)</f>
        <v>0</v>
      </c>
      <c r="K192" s="235" t="s">
        <v>1</v>
      </c>
      <c r="L192" s="42"/>
      <c r="M192" s="240" t="s">
        <v>1</v>
      </c>
      <c r="N192" s="241" t="s">
        <v>41</v>
      </c>
      <c r="O192" s="85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AR192" s="244" t="s">
        <v>584</v>
      </c>
      <c r="AT192" s="244" t="s">
        <v>243</v>
      </c>
      <c r="AU192" s="244" t="s">
        <v>88</v>
      </c>
      <c r="AY192" s="16" t="s">
        <v>241</v>
      </c>
      <c r="BE192" s="245">
        <f>IF(N192="základná",J192,0)</f>
        <v>0</v>
      </c>
      <c r="BF192" s="245">
        <f>IF(N192="znížená",J192,0)</f>
        <v>0</v>
      </c>
      <c r="BG192" s="245">
        <f>IF(N192="zákl. prenesená",J192,0)</f>
        <v>0</v>
      </c>
      <c r="BH192" s="245">
        <f>IF(N192="zníž. prenesená",J192,0)</f>
        <v>0</v>
      </c>
      <c r="BI192" s="245">
        <f>IF(N192="nulová",J192,0)</f>
        <v>0</v>
      </c>
      <c r="BJ192" s="16" t="s">
        <v>88</v>
      </c>
      <c r="BK192" s="245">
        <f>ROUND(I192*H192,2)</f>
        <v>0</v>
      </c>
      <c r="BL192" s="16" t="s">
        <v>584</v>
      </c>
      <c r="BM192" s="244" t="s">
        <v>1740</v>
      </c>
    </row>
    <row r="193" s="1" customFormat="1" ht="16.5" customHeight="1">
      <c r="B193" s="37"/>
      <c r="C193" s="279" t="s">
        <v>566</v>
      </c>
      <c r="D193" s="279" t="s">
        <v>365</v>
      </c>
      <c r="E193" s="280" t="s">
        <v>1741</v>
      </c>
      <c r="F193" s="281" t="s">
        <v>1742</v>
      </c>
      <c r="G193" s="282" t="s">
        <v>485</v>
      </c>
      <c r="H193" s="283">
        <v>11</v>
      </c>
      <c r="I193" s="284"/>
      <c r="J193" s="285">
        <f>ROUND(I193*H193,2)</f>
        <v>0</v>
      </c>
      <c r="K193" s="281" t="s">
        <v>1</v>
      </c>
      <c r="L193" s="286"/>
      <c r="M193" s="287" t="s">
        <v>1</v>
      </c>
      <c r="N193" s="288" t="s">
        <v>41</v>
      </c>
      <c r="O193" s="85"/>
      <c r="P193" s="242">
        <f>O193*H193</f>
        <v>0</v>
      </c>
      <c r="Q193" s="242">
        <v>0.00010000000000000001</v>
      </c>
      <c r="R193" s="242">
        <f>Q193*H193</f>
        <v>0.0011000000000000001</v>
      </c>
      <c r="S193" s="242">
        <v>0</v>
      </c>
      <c r="T193" s="243">
        <f>S193*H193</f>
        <v>0</v>
      </c>
      <c r="AR193" s="244" t="s">
        <v>971</v>
      </c>
      <c r="AT193" s="244" t="s">
        <v>365</v>
      </c>
      <c r="AU193" s="244" t="s">
        <v>88</v>
      </c>
      <c r="AY193" s="16" t="s">
        <v>241</v>
      </c>
      <c r="BE193" s="245">
        <f>IF(N193="základná",J193,0)</f>
        <v>0</v>
      </c>
      <c r="BF193" s="245">
        <f>IF(N193="znížená",J193,0)</f>
        <v>0</v>
      </c>
      <c r="BG193" s="245">
        <f>IF(N193="zákl. prenesená",J193,0)</f>
        <v>0</v>
      </c>
      <c r="BH193" s="245">
        <f>IF(N193="zníž. prenesená",J193,0)</f>
        <v>0</v>
      </c>
      <c r="BI193" s="245">
        <f>IF(N193="nulová",J193,0)</f>
        <v>0</v>
      </c>
      <c r="BJ193" s="16" t="s">
        <v>88</v>
      </c>
      <c r="BK193" s="245">
        <f>ROUND(I193*H193,2)</f>
        <v>0</v>
      </c>
      <c r="BL193" s="16" t="s">
        <v>971</v>
      </c>
      <c r="BM193" s="244" t="s">
        <v>1743</v>
      </c>
    </row>
    <row r="194" s="1" customFormat="1" ht="24" customHeight="1">
      <c r="B194" s="37"/>
      <c r="C194" s="279" t="s">
        <v>572</v>
      </c>
      <c r="D194" s="279" t="s">
        <v>365</v>
      </c>
      <c r="E194" s="280" t="s">
        <v>1744</v>
      </c>
      <c r="F194" s="281" t="s">
        <v>1745</v>
      </c>
      <c r="G194" s="282" t="s">
        <v>485</v>
      </c>
      <c r="H194" s="283">
        <v>11</v>
      </c>
      <c r="I194" s="284"/>
      <c r="J194" s="285">
        <f>ROUND(I194*H194,2)</f>
        <v>0</v>
      </c>
      <c r="K194" s="281" t="s">
        <v>1</v>
      </c>
      <c r="L194" s="286"/>
      <c r="M194" s="287" t="s">
        <v>1</v>
      </c>
      <c r="N194" s="288" t="s">
        <v>41</v>
      </c>
      <c r="O194" s="85"/>
      <c r="P194" s="242">
        <f>O194*H194</f>
        <v>0</v>
      </c>
      <c r="Q194" s="242">
        <v>3.0000000000000001E-05</v>
      </c>
      <c r="R194" s="242">
        <f>Q194*H194</f>
        <v>0.00033</v>
      </c>
      <c r="S194" s="242">
        <v>0</v>
      </c>
      <c r="T194" s="243">
        <f>S194*H194</f>
        <v>0</v>
      </c>
      <c r="AR194" s="244" t="s">
        <v>971</v>
      </c>
      <c r="AT194" s="244" t="s">
        <v>365</v>
      </c>
      <c r="AU194" s="244" t="s">
        <v>88</v>
      </c>
      <c r="AY194" s="16" t="s">
        <v>241</v>
      </c>
      <c r="BE194" s="245">
        <f>IF(N194="základná",J194,0)</f>
        <v>0</v>
      </c>
      <c r="BF194" s="245">
        <f>IF(N194="znížená",J194,0)</f>
        <v>0</v>
      </c>
      <c r="BG194" s="245">
        <f>IF(N194="zákl. prenesená",J194,0)</f>
        <v>0</v>
      </c>
      <c r="BH194" s="245">
        <f>IF(N194="zníž. prenesená",J194,0)</f>
        <v>0</v>
      </c>
      <c r="BI194" s="245">
        <f>IF(N194="nulová",J194,0)</f>
        <v>0</v>
      </c>
      <c r="BJ194" s="16" t="s">
        <v>88</v>
      </c>
      <c r="BK194" s="245">
        <f>ROUND(I194*H194,2)</f>
        <v>0</v>
      </c>
      <c r="BL194" s="16" t="s">
        <v>971</v>
      </c>
      <c r="BM194" s="244" t="s">
        <v>1746</v>
      </c>
    </row>
    <row r="195" s="1" customFormat="1" ht="16.5" customHeight="1">
      <c r="B195" s="37"/>
      <c r="C195" s="233" t="s">
        <v>576</v>
      </c>
      <c r="D195" s="233" t="s">
        <v>243</v>
      </c>
      <c r="E195" s="234" t="s">
        <v>1747</v>
      </c>
      <c r="F195" s="235" t="s">
        <v>1748</v>
      </c>
      <c r="G195" s="236" t="s">
        <v>485</v>
      </c>
      <c r="H195" s="237">
        <v>40</v>
      </c>
      <c r="I195" s="238"/>
      <c r="J195" s="239">
        <f>ROUND(I195*H195,2)</f>
        <v>0</v>
      </c>
      <c r="K195" s="235" t="s">
        <v>1</v>
      </c>
      <c r="L195" s="42"/>
      <c r="M195" s="240" t="s">
        <v>1</v>
      </c>
      <c r="N195" s="241" t="s">
        <v>41</v>
      </c>
      <c r="O195" s="85"/>
      <c r="P195" s="242">
        <f>O195*H195</f>
        <v>0</v>
      </c>
      <c r="Q195" s="242">
        <v>0</v>
      </c>
      <c r="R195" s="242">
        <f>Q195*H195</f>
        <v>0</v>
      </c>
      <c r="S195" s="242">
        <v>0</v>
      </c>
      <c r="T195" s="243">
        <f>S195*H195</f>
        <v>0</v>
      </c>
      <c r="AR195" s="244" t="s">
        <v>584</v>
      </c>
      <c r="AT195" s="244" t="s">
        <v>243</v>
      </c>
      <c r="AU195" s="244" t="s">
        <v>88</v>
      </c>
      <c r="AY195" s="16" t="s">
        <v>241</v>
      </c>
      <c r="BE195" s="245">
        <f>IF(N195="základná",J195,0)</f>
        <v>0</v>
      </c>
      <c r="BF195" s="245">
        <f>IF(N195="znížená",J195,0)</f>
        <v>0</v>
      </c>
      <c r="BG195" s="245">
        <f>IF(N195="zákl. prenesená",J195,0)</f>
        <v>0</v>
      </c>
      <c r="BH195" s="245">
        <f>IF(N195="zníž. prenesená",J195,0)</f>
        <v>0</v>
      </c>
      <c r="BI195" s="245">
        <f>IF(N195="nulová",J195,0)</f>
        <v>0</v>
      </c>
      <c r="BJ195" s="16" t="s">
        <v>88</v>
      </c>
      <c r="BK195" s="245">
        <f>ROUND(I195*H195,2)</f>
        <v>0</v>
      </c>
      <c r="BL195" s="16" t="s">
        <v>584</v>
      </c>
      <c r="BM195" s="244" t="s">
        <v>1749</v>
      </c>
    </row>
    <row r="196" s="1" customFormat="1" ht="24" customHeight="1">
      <c r="B196" s="37"/>
      <c r="C196" s="279" t="s">
        <v>580</v>
      </c>
      <c r="D196" s="279" t="s">
        <v>365</v>
      </c>
      <c r="E196" s="280" t="s">
        <v>1750</v>
      </c>
      <c r="F196" s="281" t="s">
        <v>1751</v>
      </c>
      <c r="G196" s="282" t="s">
        <v>485</v>
      </c>
      <c r="H196" s="283">
        <v>40</v>
      </c>
      <c r="I196" s="284"/>
      <c r="J196" s="285">
        <f>ROUND(I196*H196,2)</f>
        <v>0</v>
      </c>
      <c r="K196" s="281" t="s">
        <v>1</v>
      </c>
      <c r="L196" s="286"/>
      <c r="M196" s="287" t="s">
        <v>1</v>
      </c>
      <c r="N196" s="288" t="s">
        <v>41</v>
      </c>
      <c r="O196" s="85"/>
      <c r="P196" s="242">
        <f>O196*H196</f>
        <v>0</v>
      </c>
      <c r="Q196" s="242">
        <v>0.00109</v>
      </c>
      <c r="R196" s="242">
        <f>Q196*H196</f>
        <v>0.0436</v>
      </c>
      <c r="S196" s="242">
        <v>0</v>
      </c>
      <c r="T196" s="243">
        <f>S196*H196</f>
        <v>0</v>
      </c>
      <c r="AR196" s="244" t="s">
        <v>971</v>
      </c>
      <c r="AT196" s="244" t="s">
        <v>365</v>
      </c>
      <c r="AU196" s="244" t="s">
        <v>88</v>
      </c>
      <c r="AY196" s="16" t="s">
        <v>241</v>
      </c>
      <c r="BE196" s="245">
        <f>IF(N196="základná",J196,0)</f>
        <v>0</v>
      </c>
      <c r="BF196" s="245">
        <f>IF(N196="znížená",J196,0)</f>
        <v>0</v>
      </c>
      <c r="BG196" s="245">
        <f>IF(N196="zákl. prenesená",J196,0)</f>
        <v>0</v>
      </c>
      <c r="BH196" s="245">
        <f>IF(N196="zníž. prenesená",J196,0)</f>
        <v>0</v>
      </c>
      <c r="BI196" s="245">
        <f>IF(N196="nulová",J196,0)</f>
        <v>0</v>
      </c>
      <c r="BJ196" s="16" t="s">
        <v>88</v>
      </c>
      <c r="BK196" s="245">
        <f>ROUND(I196*H196,2)</f>
        <v>0</v>
      </c>
      <c r="BL196" s="16" t="s">
        <v>971</v>
      </c>
      <c r="BM196" s="244" t="s">
        <v>1752</v>
      </c>
    </row>
    <row r="197" s="1" customFormat="1" ht="16.5" customHeight="1">
      <c r="B197" s="37"/>
      <c r="C197" s="233" t="s">
        <v>584</v>
      </c>
      <c r="D197" s="233" t="s">
        <v>243</v>
      </c>
      <c r="E197" s="234" t="s">
        <v>1753</v>
      </c>
      <c r="F197" s="235" t="s">
        <v>1754</v>
      </c>
      <c r="G197" s="236" t="s">
        <v>134</v>
      </c>
      <c r="H197" s="237">
        <v>211</v>
      </c>
      <c r="I197" s="238"/>
      <c r="J197" s="239">
        <f>ROUND(I197*H197,2)</f>
        <v>0</v>
      </c>
      <c r="K197" s="235" t="s">
        <v>1</v>
      </c>
      <c r="L197" s="42"/>
      <c r="M197" s="240" t="s">
        <v>1</v>
      </c>
      <c r="N197" s="241" t="s">
        <v>41</v>
      </c>
      <c r="O197" s="85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AR197" s="244" t="s">
        <v>584</v>
      </c>
      <c r="AT197" s="244" t="s">
        <v>243</v>
      </c>
      <c r="AU197" s="244" t="s">
        <v>88</v>
      </c>
      <c r="AY197" s="16" t="s">
        <v>241</v>
      </c>
      <c r="BE197" s="245">
        <f>IF(N197="základná",J197,0)</f>
        <v>0</v>
      </c>
      <c r="BF197" s="245">
        <f>IF(N197="znížená",J197,0)</f>
        <v>0</v>
      </c>
      <c r="BG197" s="245">
        <f>IF(N197="zákl. prenesená",J197,0)</f>
        <v>0</v>
      </c>
      <c r="BH197" s="245">
        <f>IF(N197="zníž. prenesená",J197,0)</f>
        <v>0</v>
      </c>
      <c r="BI197" s="245">
        <f>IF(N197="nulová",J197,0)</f>
        <v>0</v>
      </c>
      <c r="BJ197" s="16" t="s">
        <v>88</v>
      </c>
      <c r="BK197" s="245">
        <f>ROUND(I197*H197,2)</f>
        <v>0</v>
      </c>
      <c r="BL197" s="16" t="s">
        <v>584</v>
      </c>
      <c r="BM197" s="244" t="s">
        <v>1755</v>
      </c>
    </row>
    <row r="198" s="1" customFormat="1" ht="16.5" customHeight="1">
      <c r="B198" s="37"/>
      <c r="C198" s="279" t="s">
        <v>589</v>
      </c>
      <c r="D198" s="279" t="s">
        <v>365</v>
      </c>
      <c r="E198" s="280" t="s">
        <v>1756</v>
      </c>
      <c r="F198" s="281" t="s">
        <v>1757</v>
      </c>
      <c r="G198" s="282" t="s">
        <v>134</v>
      </c>
      <c r="H198" s="283">
        <v>12.810000000000001</v>
      </c>
      <c r="I198" s="284"/>
      <c r="J198" s="285">
        <f>ROUND(I198*H198,2)</f>
        <v>0</v>
      </c>
      <c r="K198" s="281" t="s">
        <v>1</v>
      </c>
      <c r="L198" s="286"/>
      <c r="M198" s="287" t="s">
        <v>1</v>
      </c>
      <c r="N198" s="288" t="s">
        <v>41</v>
      </c>
      <c r="O198" s="85"/>
      <c r="P198" s="242">
        <f>O198*H198</f>
        <v>0</v>
      </c>
      <c r="Q198" s="242">
        <v>0.00013999999999999999</v>
      </c>
      <c r="R198" s="242">
        <f>Q198*H198</f>
        <v>0.0017933999999999999</v>
      </c>
      <c r="S198" s="242">
        <v>0</v>
      </c>
      <c r="T198" s="243">
        <f>S198*H198</f>
        <v>0</v>
      </c>
      <c r="AR198" s="244" t="s">
        <v>971</v>
      </c>
      <c r="AT198" s="244" t="s">
        <v>365</v>
      </c>
      <c r="AU198" s="244" t="s">
        <v>88</v>
      </c>
      <c r="AY198" s="16" t="s">
        <v>241</v>
      </c>
      <c r="BE198" s="245">
        <f>IF(N198="základná",J198,0)</f>
        <v>0</v>
      </c>
      <c r="BF198" s="245">
        <f>IF(N198="znížená",J198,0)</f>
        <v>0</v>
      </c>
      <c r="BG198" s="245">
        <f>IF(N198="zákl. prenesená",J198,0)</f>
        <v>0</v>
      </c>
      <c r="BH198" s="245">
        <f>IF(N198="zníž. prenesená",J198,0)</f>
        <v>0</v>
      </c>
      <c r="BI198" s="245">
        <f>IF(N198="nulová",J198,0)</f>
        <v>0</v>
      </c>
      <c r="BJ198" s="16" t="s">
        <v>88</v>
      </c>
      <c r="BK198" s="245">
        <f>ROUND(I198*H198,2)</f>
        <v>0</v>
      </c>
      <c r="BL198" s="16" t="s">
        <v>971</v>
      </c>
      <c r="BM198" s="244" t="s">
        <v>1758</v>
      </c>
    </row>
    <row r="199" s="1" customFormat="1" ht="16.5" customHeight="1">
      <c r="B199" s="37"/>
      <c r="C199" s="279" t="s">
        <v>594</v>
      </c>
      <c r="D199" s="279" t="s">
        <v>365</v>
      </c>
      <c r="E199" s="280" t="s">
        <v>1759</v>
      </c>
      <c r="F199" s="281" t="s">
        <v>1760</v>
      </c>
      <c r="G199" s="282" t="s">
        <v>134</v>
      </c>
      <c r="H199" s="283">
        <v>200</v>
      </c>
      <c r="I199" s="284"/>
      <c r="J199" s="285">
        <f>ROUND(I199*H199,2)</f>
        <v>0</v>
      </c>
      <c r="K199" s="281" t="s">
        <v>1</v>
      </c>
      <c r="L199" s="286"/>
      <c r="M199" s="287" t="s">
        <v>1</v>
      </c>
      <c r="N199" s="288" t="s">
        <v>41</v>
      </c>
      <c r="O199" s="85"/>
      <c r="P199" s="242">
        <f>O199*H199</f>
        <v>0</v>
      </c>
      <c r="Q199" s="242">
        <v>0.00020000000000000001</v>
      </c>
      <c r="R199" s="242">
        <f>Q199*H199</f>
        <v>0.040000000000000001</v>
      </c>
      <c r="S199" s="242">
        <v>0</v>
      </c>
      <c r="T199" s="243">
        <f>S199*H199</f>
        <v>0</v>
      </c>
      <c r="AR199" s="244" t="s">
        <v>971</v>
      </c>
      <c r="AT199" s="244" t="s">
        <v>365</v>
      </c>
      <c r="AU199" s="244" t="s">
        <v>88</v>
      </c>
      <c r="AY199" s="16" t="s">
        <v>241</v>
      </c>
      <c r="BE199" s="245">
        <f>IF(N199="základná",J199,0)</f>
        <v>0</v>
      </c>
      <c r="BF199" s="245">
        <f>IF(N199="znížená",J199,0)</f>
        <v>0</v>
      </c>
      <c r="BG199" s="245">
        <f>IF(N199="zákl. prenesená",J199,0)</f>
        <v>0</v>
      </c>
      <c r="BH199" s="245">
        <f>IF(N199="zníž. prenesená",J199,0)</f>
        <v>0</v>
      </c>
      <c r="BI199" s="245">
        <f>IF(N199="nulová",J199,0)</f>
        <v>0</v>
      </c>
      <c r="BJ199" s="16" t="s">
        <v>88</v>
      </c>
      <c r="BK199" s="245">
        <f>ROUND(I199*H199,2)</f>
        <v>0</v>
      </c>
      <c r="BL199" s="16" t="s">
        <v>971</v>
      </c>
      <c r="BM199" s="244" t="s">
        <v>1761</v>
      </c>
    </row>
    <row r="200" s="1" customFormat="1" ht="16.5" customHeight="1">
      <c r="B200" s="37"/>
      <c r="C200" s="233" t="s">
        <v>596</v>
      </c>
      <c r="D200" s="233" t="s">
        <v>243</v>
      </c>
      <c r="E200" s="234" t="s">
        <v>1762</v>
      </c>
      <c r="F200" s="235" t="s">
        <v>1763</v>
      </c>
      <c r="G200" s="236" t="s">
        <v>134</v>
      </c>
      <c r="H200" s="237">
        <v>63</v>
      </c>
      <c r="I200" s="238"/>
      <c r="J200" s="239">
        <f>ROUND(I200*H200,2)</f>
        <v>0</v>
      </c>
      <c r="K200" s="235" t="s">
        <v>1</v>
      </c>
      <c r="L200" s="42"/>
      <c r="M200" s="240" t="s">
        <v>1</v>
      </c>
      <c r="N200" s="241" t="s">
        <v>41</v>
      </c>
      <c r="O200" s="85"/>
      <c r="P200" s="242">
        <f>O200*H200</f>
        <v>0</v>
      </c>
      <c r="Q200" s="242">
        <v>0</v>
      </c>
      <c r="R200" s="242">
        <f>Q200*H200</f>
        <v>0</v>
      </c>
      <c r="S200" s="242">
        <v>0</v>
      </c>
      <c r="T200" s="243">
        <f>S200*H200</f>
        <v>0</v>
      </c>
      <c r="AR200" s="244" t="s">
        <v>584</v>
      </c>
      <c r="AT200" s="244" t="s">
        <v>243</v>
      </c>
      <c r="AU200" s="244" t="s">
        <v>88</v>
      </c>
      <c r="AY200" s="16" t="s">
        <v>241</v>
      </c>
      <c r="BE200" s="245">
        <f>IF(N200="základná",J200,0)</f>
        <v>0</v>
      </c>
      <c r="BF200" s="245">
        <f>IF(N200="znížená",J200,0)</f>
        <v>0</v>
      </c>
      <c r="BG200" s="245">
        <f>IF(N200="zákl. prenesená",J200,0)</f>
        <v>0</v>
      </c>
      <c r="BH200" s="245">
        <f>IF(N200="zníž. prenesená",J200,0)</f>
        <v>0</v>
      </c>
      <c r="BI200" s="245">
        <f>IF(N200="nulová",J200,0)</f>
        <v>0</v>
      </c>
      <c r="BJ200" s="16" t="s">
        <v>88</v>
      </c>
      <c r="BK200" s="245">
        <f>ROUND(I200*H200,2)</f>
        <v>0</v>
      </c>
      <c r="BL200" s="16" t="s">
        <v>584</v>
      </c>
      <c r="BM200" s="244" t="s">
        <v>1764</v>
      </c>
    </row>
    <row r="201" s="1" customFormat="1" ht="16.5" customHeight="1">
      <c r="B201" s="37"/>
      <c r="C201" s="279" t="s">
        <v>603</v>
      </c>
      <c r="D201" s="279" t="s">
        <v>365</v>
      </c>
      <c r="E201" s="280" t="s">
        <v>1765</v>
      </c>
      <c r="F201" s="281" t="s">
        <v>1766</v>
      </c>
      <c r="G201" s="282" t="s">
        <v>134</v>
      </c>
      <c r="H201" s="283">
        <v>63</v>
      </c>
      <c r="I201" s="284"/>
      <c r="J201" s="285">
        <f>ROUND(I201*H201,2)</f>
        <v>0</v>
      </c>
      <c r="K201" s="281" t="s">
        <v>1</v>
      </c>
      <c r="L201" s="286"/>
      <c r="M201" s="287" t="s">
        <v>1</v>
      </c>
      <c r="N201" s="288" t="s">
        <v>41</v>
      </c>
      <c r="O201" s="85"/>
      <c r="P201" s="242">
        <f>O201*H201</f>
        <v>0</v>
      </c>
      <c r="Q201" s="242">
        <v>0.00044999999999999999</v>
      </c>
      <c r="R201" s="242">
        <f>Q201*H201</f>
        <v>0.02835</v>
      </c>
      <c r="S201" s="242">
        <v>0</v>
      </c>
      <c r="T201" s="243">
        <f>S201*H201</f>
        <v>0</v>
      </c>
      <c r="AR201" s="244" t="s">
        <v>971</v>
      </c>
      <c r="AT201" s="244" t="s">
        <v>365</v>
      </c>
      <c r="AU201" s="244" t="s">
        <v>88</v>
      </c>
      <c r="AY201" s="16" t="s">
        <v>241</v>
      </c>
      <c r="BE201" s="245">
        <f>IF(N201="základná",J201,0)</f>
        <v>0</v>
      </c>
      <c r="BF201" s="245">
        <f>IF(N201="znížená",J201,0)</f>
        <v>0</v>
      </c>
      <c r="BG201" s="245">
        <f>IF(N201="zákl. prenesená",J201,0)</f>
        <v>0</v>
      </c>
      <c r="BH201" s="245">
        <f>IF(N201="zníž. prenesená",J201,0)</f>
        <v>0</v>
      </c>
      <c r="BI201" s="245">
        <f>IF(N201="nulová",J201,0)</f>
        <v>0</v>
      </c>
      <c r="BJ201" s="16" t="s">
        <v>88</v>
      </c>
      <c r="BK201" s="245">
        <f>ROUND(I201*H201,2)</f>
        <v>0</v>
      </c>
      <c r="BL201" s="16" t="s">
        <v>971</v>
      </c>
      <c r="BM201" s="244" t="s">
        <v>1767</v>
      </c>
    </row>
    <row r="202" s="1" customFormat="1" ht="16.5" customHeight="1">
      <c r="B202" s="37"/>
      <c r="C202" s="233" t="s">
        <v>629</v>
      </c>
      <c r="D202" s="233" t="s">
        <v>243</v>
      </c>
      <c r="E202" s="234" t="s">
        <v>1768</v>
      </c>
      <c r="F202" s="235" t="s">
        <v>1769</v>
      </c>
      <c r="G202" s="236" t="s">
        <v>134</v>
      </c>
      <c r="H202" s="237">
        <v>32</v>
      </c>
      <c r="I202" s="238"/>
      <c r="J202" s="239">
        <f>ROUND(I202*H202,2)</f>
        <v>0</v>
      </c>
      <c r="K202" s="235" t="s">
        <v>1</v>
      </c>
      <c r="L202" s="42"/>
      <c r="M202" s="240" t="s">
        <v>1</v>
      </c>
      <c r="N202" s="241" t="s">
        <v>41</v>
      </c>
      <c r="O202" s="85"/>
      <c r="P202" s="242">
        <f>O202*H202</f>
        <v>0</v>
      </c>
      <c r="Q202" s="242">
        <v>0</v>
      </c>
      <c r="R202" s="242">
        <f>Q202*H202</f>
        <v>0</v>
      </c>
      <c r="S202" s="242">
        <v>0</v>
      </c>
      <c r="T202" s="243">
        <f>S202*H202</f>
        <v>0</v>
      </c>
      <c r="AR202" s="244" t="s">
        <v>584</v>
      </c>
      <c r="AT202" s="244" t="s">
        <v>243</v>
      </c>
      <c r="AU202" s="244" t="s">
        <v>88</v>
      </c>
      <c r="AY202" s="16" t="s">
        <v>241</v>
      </c>
      <c r="BE202" s="245">
        <f>IF(N202="základná",J202,0)</f>
        <v>0</v>
      </c>
      <c r="BF202" s="245">
        <f>IF(N202="znížená",J202,0)</f>
        <v>0</v>
      </c>
      <c r="BG202" s="245">
        <f>IF(N202="zákl. prenesená",J202,0)</f>
        <v>0</v>
      </c>
      <c r="BH202" s="245">
        <f>IF(N202="zníž. prenesená",J202,0)</f>
        <v>0</v>
      </c>
      <c r="BI202" s="245">
        <f>IF(N202="nulová",J202,0)</f>
        <v>0</v>
      </c>
      <c r="BJ202" s="16" t="s">
        <v>88</v>
      </c>
      <c r="BK202" s="245">
        <f>ROUND(I202*H202,2)</f>
        <v>0</v>
      </c>
      <c r="BL202" s="16" t="s">
        <v>584</v>
      </c>
      <c r="BM202" s="244" t="s">
        <v>1770</v>
      </c>
    </row>
    <row r="203" s="1" customFormat="1" ht="16.5" customHeight="1">
      <c r="B203" s="37"/>
      <c r="C203" s="279" t="s">
        <v>634</v>
      </c>
      <c r="D203" s="279" t="s">
        <v>365</v>
      </c>
      <c r="E203" s="280" t="s">
        <v>1771</v>
      </c>
      <c r="F203" s="281" t="s">
        <v>1772</v>
      </c>
      <c r="G203" s="282" t="s">
        <v>134</v>
      </c>
      <c r="H203" s="283">
        <v>32</v>
      </c>
      <c r="I203" s="284"/>
      <c r="J203" s="285">
        <f>ROUND(I203*H203,2)</f>
        <v>0</v>
      </c>
      <c r="K203" s="281" t="s">
        <v>1</v>
      </c>
      <c r="L203" s="286"/>
      <c r="M203" s="287" t="s">
        <v>1</v>
      </c>
      <c r="N203" s="288" t="s">
        <v>41</v>
      </c>
      <c r="O203" s="85"/>
      <c r="P203" s="242">
        <f>O203*H203</f>
        <v>0</v>
      </c>
      <c r="Q203" s="242">
        <v>0.00018000000000000001</v>
      </c>
      <c r="R203" s="242">
        <f>Q203*H203</f>
        <v>0.0057600000000000004</v>
      </c>
      <c r="S203" s="242">
        <v>0</v>
      </c>
      <c r="T203" s="243">
        <f>S203*H203</f>
        <v>0</v>
      </c>
      <c r="AR203" s="244" t="s">
        <v>971</v>
      </c>
      <c r="AT203" s="244" t="s">
        <v>365</v>
      </c>
      <c r="AU203" s="244" t="s">
        <v>88</v>
      </c>
      <c r="AY203" s="16" t="s">
        <v>241</v>
      </c>
      <c r="BE203" s="245">
        <f>IF(N203="základná",J203,0)</f>
        <v>0</v>
      </c>
      <c r="BF203" s="245">
        <f>IF(N203="znížená",J203,0)</f>
        <v>0</v>
      </c>
      <c r="BG203" s="245">
        <f>IF(N203="zákl. prenesená",J203,0)</f>
        <v>0</v>
      </c>
      <c r="BH203" s="245">
        <f>IF(N203="zníž. prenesená",J203,0)</f>
        <v>0</v>
      </c>
      <c r="BI203" s="245">
        <f>IF(N203="nulová",J203,0)</f>
        <v>0</v>
      </c>
      <c r="BJ203" s="16" t="s">
        <v>88</v>
      </c>
      <c r="BK203" s="245">
        <f>ROUND(I203*H203,2)</f>
        <v>0</v>
      </c>
      <c r="BL203" s="16" t="s">
        <v>971</v>
      </c>
      <c r="BM203" s="244" t="s">
        <v>1773</v>
      </c>
    </row>
    <row r="204" s="1" customFormat="1" ht="16.5" customHeight="1">
      <c r="B204" s="37"/>
      <c r="C204" s="233" t="s">
        <v>607</v>
      </c>
      <c r="D204" s="233" t="s">
        <v>243</v>
      </c>
      <c r="E204" s="234" t="s">
        <v>1774</v>
      </c>
      <c r="F204" s="235" t="s">
        <v>1775</v>
      </c>
      <c r="G204" s="236" t="s">
        <v>134</v>
      </c>
      <c r="H204" s="237">
        <v>217</v>
      </c>
      <c r="I204" s="238"/>
      <c r="J204" s="239">
        <f>ROUND(I204*H204,2)</f>
        <v>0</v>
      </c>
      <c r="K204" s="235" t="s">
        <v>1</v>
      </c>
      <c r="L204" s="42"/>
      <c r="M204" s="240" t="s">
        <v>1</v>
      </c>
      <c r="N204" s="241" t="s">
        <v>41</v>
      </c>
      <c r="O204" s="85"/>
      <c r="P204" s="242">
        <f>O204*H204</f>
        <v>0</v>
      </c>
      <c r="Q204" s="242">
        <v>0</v>
      </c>
      <c r="R204" s="242">
        <f>Q204*H204</f>
        <v>0</v>
      </c>
      <c r="S204" s="242">
        <v>0</v>
      </c>
      <c r="T204" s="243">
        <f>S204*H204</f>
        <v>0</v>
      </c>
      <c r="AR204" s="244" t="s">
        <v>584</v>
      </c>
      <c r="AT204" s="244" t="s">
        <v>243</v>
      </c>
      <c r="AU204" s="244" t="s">
        <v>88</v>
      </c>
      <c r="AY204" s="16" t="s">
        <v>241</v>
      </c>
      <c r="BE204" s="245">
        <f>IF(N204="základná",J204,0)</f>
        <v>0</v>
      </c>
      <c r="BF204" s="245">
        <f>IF(N204="znížená",J204,0)</f>
        <v>0</v>
      </c>
      <c r="BG204" s="245">
        <f>IF(N204="zákl. prenesená",J204,0)</f>
        <v>0</v>
      </c>
      <c r="BH204" s="245">
        <f>IF(N204="zníž. prenesená",J204,0)</f>
        <v>0</v>
      </c>
      <c r="BI204" s="245">
        <f>IF(N204="nulová",J204,0)</f>
        <v>0</v>
      </c>
      <c r="BJ204" s="16" t="s">
        <v>88</v>
      </c>
      <c r="BK204" s="245">
        <f>ROUND(I204*H204,2)</f>
        <v>0</v>
      </c>
      <c r="BL204" s="16" t="s">
        <v>584</v>
      </c>
      <c r="BM204" s="244" t="s">
        <v>1776</v>
      </c>
    </row>
    <row r="205" s="1" customFormat="1" ht="16.5" customHeight="1">
      <c r="B205" s="37"/>
      <c r="C205" s="279" t="s">
        <v>612</v>
      </c>
      <c r="D205" s="279" t="s">
        <v>365</v>
      </c>
      <c r="E205" s="280" t="s">
        <v>1777</v>
      </c>
      <c r="F205" s="281" t="s">
        <v>1778</v>
      </c>
      <c r="G205" s="282" t="s">
        <v>134</v>
      </c>
      <c r="H205" s="283">
        <v>217</v>
      </c>
      <c r="I205" s="284"/>
      <c r="J205" s="285">
        <f>ROUND(I205*H205,2)</f>
        <v>0</v>
      </c>
      <c r="K205" s="281" t="s">
        <v>1</v>
      </c>
      <c r="L205" s="286"/>
      <c r="M205" s="287" t="s">
        <v>1</v>
      </c>
      <c r="N205" s="288" t="s">
        <v>41</v>
      </c>
      <c r="O205" s="85"/>
      <c r="P205" s="242">
        <f>O205*H205</f>
        <v>0</v>
      </c>
      <c r="Q205" s="242">
        <v>0.00024000000000000001</v>
      </c>
      <c r="R205" s="242">
        <f>Q205*H205</f>
        <v>0.052080000000000001</v>
      </c>
      <c r="S205" s="242">
        <v>0</v>
      </c>
      <c r="T205" s="243">
        <f>S205*H205</f>
        <v>0</v>
      </c>
      <c r="AR205" s="244" t="s">
        <v>971</v>
      </c>
      <c r="AT205" s="244" t="s">
        <v>365</v>
      </c>
      <c r="AU205" s="244" t="s">
        <v>88</v>
      </c>
      <c r="AY205" s="16" t="s">
        <v>241</v>
      </c>
      <c r="BE205" s="245">
        <f>IF(N205="základná",J205,0)</f>
        <v>0</v>
      </c>
      <c r="BF205" s="245">
        <f>IF(N205="znížená",J205,0)</f>
        <v>0</v>
      </c>
      <c r="BG205" s="245">
        <f>IF(N205="zákl. prenesená",J205,0)</f>
        <v>0</v>
      </c>
      <c r="BH205" s="245">
        <f>IF(N205="zníž. prenesená",J205,0)</f>
        <v>0</v>
      </c>
      <c r="BI205" s="245">
        <f>IF(N205="nulová",J205,0)</f>
        <v>0</v>
      </c>
      <c r="BJ205" s="16" t="s">
        <v>88</v>
      </c>
      <c r="BK205" s="245">
        <f>ROUND(I205*H205,2)</f>
        <v>0</v>
      </c>
      <c r="BL205" s="16" t="s">
        <v>971</v>
      </c>
      <c r="BM205" s="244" t="s">
        <v>1779</v>
      </c>
    </row>
    <row r="206" s="1" customFormat="1" ht="16.5" customHeight="1">
      <c r="B206" s="37"/>
      <c r="C206" s="233" t="s">
        <v>617</v>
      </c>
      <c r="D206" s="233" t="s">
        <v>243</v>
      </c>
      <c r="E206" s="234" t="s">
        <v>1780</v>
      </c>
      <c r="F206" s="235" t="s">
        <v>1781</v>
      </c>
      <c r="G206" s="236" t="s">
        <v>134</v>
      </c>
      <c r="H206" s="237">
        <v>98</v>
      </c>
      <c r="I206" s="238"/>
      <c r="J206" s="239">
        <f>ROUND(I206*H206,2)</f>
        <v>0</v>
      </c>
      <c r="K206" s="235" t="s">
        <v>1</v>
      </c>
      <c r="L206" s="42"/>
      <c r="M206" s="240" t="s">
        <v>1</v>
      </c>
      <c r="N206" s="241" t="s">
        <v>41</v>
      </c>
      <c r="O206" s="85"/>
      <c r="P206" s="242">
        <f>O206*H206</f>
        <v>0</v>
      </c>
      <c r="Q206" s="242">
        <v>0</v>
      </c>
      <c r="R206" s="242">
        <f>Q206*H206</f>
        <v>0</v>
      </c>
      <c r="S206" s="242">
        <v>0</v>
      </c>
      <c r="T206" s="243">
        <f>S206*H206</f>
        <v>0</v>
      </c>
      <c r="AR206" s="244" t="s">
        <v>584</v>
      </c>
      <c r="AT206" s="244" t="s">
        <v>243</v>
      </c>
      <c r="AU206" s="244" t="s">
        <v>88</v>
      </c>
      <c r="AY206" s="16" t="s">
        <v>241</v>
      </c>
      <c r="BE206" s="245">
        <f>IF(N206="základná",J206,0)</f>
        <v>0</v>
      </c>
      <c r="BF206" s="245">
        <f>IF(N206="znížená",J206,0)</f>
        <v>0</v>
      </c>
      <c r="BG206" s="245">
        <f>IF(N206="zákl. prenesená",J206,0)</f>
        <v>0</v>
      </c>
      <c r="BH206" s="245">
        <f>IF(N206="zníž. prenesená",J206,0)</f>
        <v>0</v>
      </c>
      <c r="BI206" s="245">
        <f>IF(N206="nulová",J206,0)</f>
        <v>0</v>
      </c>
      <c r="BJ206" s="16" t="s">
        <v>88</v>
      </c>
      <c r="BK206" s="245">
        <f>ROUND(I206*H206,2)</f>
        <v>0</v>
      </c>
      <c r="BL206" s="16" t="s">
        <v>584</v>
      </c>
      <c r="BM206" s="244" t="s">
        <v>1782</v>
      </c>
    </row>
    <row r="207" s="1" customFormat="1" ht="16.5" customHeight="1">
      <c r="B207" s="37"/>
      <c r="C207" s="279" t="s">
        <v>622</v>
      </c>
      <c r="D207" s="279" t="s">
        <v>365</v>
      </c>
      <c r="E207" s="280" t="s">
        <v>1783</v>
      </c>
      <c r="F207" s="281" t="s">
        <v>1784</v>
      </c>
      <c r="G207" s="282" t="s">
        <v>134</v>
      </c>
      <c r="H207" s="283">
        <v>98</v>
      </c>
      <c r="I207" s="284"/>
      <c r="J207" s="285">
        <f>ROUND(I207*H207,2)</f>
        <v>0</v>
      </c>
      <c r="K207" s="281" t="s">
        <v>1</v>
      </c>
      <c r="L207" s="286"/>
      <c r="M207" s="287" t="s">
        <v>1</v>
      </c>
      <c r="N207" s="288" t="s">
        <v>41</v>
      </c>
      <c r="O207" s="85"/>
      <c r="P207" s="242">
        <f>O207*H207</f>
        <v>0</v>
      </c>
      <c r="Q207" s="242">
        <v>0.00038000000000000002</v>
      </c>
      <c r="R207" s="242">
        <f>Q207*H207</f>
        <v>0.037240000000000002</v>
      </c>
      <c r="S207" s="242">
        <v>0</v>
      </c>
      <c r="T207" s="243">
        <f>S207*H207</f>
        <v>0</v>
      </c>
      <c r="AR207" s="244" t="s">
        <v>971</v>
      </c>
      <c r="AT207" s="244" t="s">
        <v>365</v>
      </c>
      <c r="AU207" s="244" t="s">
        <v>88</v>
      </c>
      <c r="AY207" s="16" t="s">
        <v>241</v>
      </c>
      <c r="BE207" s="245">
        <f>IF(N207="základná",J207,0)</f>
        <v>0</v>
      </c>
      <c r="BF207" s="245">
        <f>IF(N207="znížená",J207,0)</f>
        <v>0</v>
      </c>
      <c r="BG207" s="245">
        <f>IF(N207="zákl. prenesená",J207,0)</f>
        <v>0</v>
      </c>
      <c r="BH207" s="245">
        <f>IF(N207="zníž. prenesená",J207,0)</f>
        <v>0</v>
      </c>
      <c r="BI207" s="245">
        <f>IF(N207="nulová",J207,0)</f>
        <v>0</v>
      </c>
      <c r="BJ207" s="16" t="s">
        <v>88</v>
      </c>
      <c r="BK207" s="245">
        <f>ROUND(I207*H207,2)</f>
        <v>0</v>
      </c>
      <c r="BL207" s="16" t="s">
        <v>971</v>
      </c>
      <c r="BM207" s="244" t="s">
        <v>1785</v>
      </c>
    </row>
    <row r="208" s="1" customFormat="1" ht="24" customHeight="1">
      <c r="B208" s="37"/>
      <c r="C208" s="233" t="s">
        <v>641</v>
      </c>
      <c r="D208" s="233" t="s">
        <v>243</v>
      </c>
      <c r="E208" s="234" t="s">
        <v>1786</v>
      </c>
      <c r="F208" s="235" t="s">
        <v>1787</v>
      </c>
      <c r="G208" s="236" t="s">
        <v>134</v>
      </c>
      <c r="H208" s="237">
        <v>72</v>
      </c>
      <c r="I208" s="238"/>
      <c r="J208" s="239">
        <f>ROUND(I208*H208,2)</f>
        <v>0</v>
      </c>
      <c r="K208" s="235" t="s">
        <v>1</v>
      </c>
      <c r="L208" s="42"/>
      <c r="M208" s="240" t="s">
        <v>1</v>
      </c>
      <c r="N208" s="241" t="s">
        <v>41</v>
      </c>
      <c r="O208" s="85"/>
      <c r="P208" s="242">
        <f>O208*H208</f>
        <v>0</v>
      </c>
      <c r="Q208" s="242">
        <v>0</v>
      </c>
      <c r="R208" s="242">
        <f>Q208*H208</f>
        <v>0</v>
      </c>
      <c r="S208" s="242">
        <v>0</v>
      </c>
      <c r="T208" s="243">
        <f>S208*H208</f>
        <v>0</v>
      </c>
      <c r="AR208" s="244" t="s">
        <v>584</v>
      </c>
      <c r="AT208" s="244" t="s">
        <v>243</v>
      </c>
      <c r="AU208" s="244" t="s">
        <v>88</v>
      </c>
      <c r="AY208" s="16" t="s">
        <v>241</v>
      </c>
      <c r="BE208" s="245">
        <f>IF(N208="základná",J208,0)</f>
        <v>0</v>
      </c>
      <c r="BF208" s="245">
        <f>IF(N208="znížená",J208,0)</f>
        <v>0</v>
      </c>
      <c r="BG208" s="245">
        <f>IF(N208="zákl. prenesená",J208,0)</f>
        <v>0</v>
      </c>
      <c r="BH208" s="245">
        <f>IF(N208="zníž. prenesená",J208,0)</f>
        <v>0</v>
      </c>
      <c r="BI208" s="245">
        <f>IF(N208="nulová",J208,0)</f>
        <v>0</v>
      </c>
      <c r="BJ208" s="16" t="s">
        <v>88</v>
      </c>
      <c r="BK208" s="245">
        <f>ROUND(I208*H208,2)</f>
        <v>0</v>
      </c>
      <c r="BL208" s="16" t="s">
        <v>584</v>
      </c>
      <c r="BM208" s="244" t="s">
        <v>1788</v>
      </c>
    </row>
    <row r="209" s="1" customFormat="1" ht="16.5" customHeight="1">
      <c r="B209" s="37"/>
      <c r="C209" s="279" t="s">
        <v>649</v>
      </c>
      <c r="D209" s="279" t="s">
        <v>365</v>
      </c>
      <c r="E209" s="280" t="s">
        <v>1789</v>
      </c>
      <c r="F209" s="281" t="s">
        <v>1790</v>
      </c>
      <c r="G209" s="282" t="s">
        <v>134</v>
      </c>
      <c r="H209" s="283">
        <v>72</v>
      </c>
      <c r="I209" s="284"/>
      <c r="J209" s="285">
        <f>ROUND(I209*H209,2)</f>
        <v>0</v>
      </c>
      <c r="K209" s="281" t="s">
        <v>1</v>
      </c>
      <c r="L209" s="286"/>
      <c r="M209" s="287" t="s">
        <v>1</v>
      </c>
      <c r="N209" s="288" t="s">
        <v>41</v>
      </c>
      <c r="O209" s="85"/>
      <c r="P209" s="242">
        <f>O209*H209</f>
        <v>0</v>
      </c>
      <c r="Q209" s="242">
        <v>6.9999999999999994E-05</v>
      </c>
      <c r="R209" s="242">
        <f>Q209*H209</f>
        <v>0.0050399999999999993</v>
      </c>
      <c r="S209" s="242">
        <v>0</v>
      </c>
      <c r="T209" s="243">
        <f>S209*H209</f>
        <v>0</v>
      </c>
      <c r="AR209" s="244" t="s">
        <v>971</v>
      </c>
      <c r="AT209" s="244" t="s">
        <v>365</v>
      </c>
      <c r="AU209" s="244" t="s">
        <v>88</v>
      </c>
      <c r="AY209" s="16" t="s">
        <v>241</v>
      </c>
      <c r="BE209" s="245">
        <f>IF(N209="základná",J209,0)</f>
        <v>0</v>
      </c>
      <c r="BF209" s="245">
        <f>IF(N209="znížená",J209,0)</f>
        <v>0</v>
      </c>
      <c r="BG209" s="245">
        <f>IF(N209="zákl. prenesená",J209,0)</f>
        <v>0</v>
      </c>
      <c r="BH209" s="245">
        <f>IF(N209="zníž. prenesená",J209,0)</f>
        <v>0</v>
      </c>
      <c r="BI209" s="245">
        <f>IF(N209="nulová",J209,0)</f>
        <v>0</v>
      </c>
      <c r="BJ209" s="16" t="s">
        <v>88</v>
      </c>
      <c r="BK209" s="245">
        <f>ROUND(I209*H209,2)</f>
        <v>0</v>
      </c>
      <c r="BL209" s="16" t="s">
        <v>971</v>
      </c>
      <c r="BM209" s="244" t="s">
        <v>1791</v>
      </c>
    </row>
    <row r="210" s="1" customFormat="1" ht="24" customHeight="1">
      <c r="B210" s="37"/>
      <c r="C210" s="233" t="s">
        <v>659</v>
      </c>
      <c r="D210" s="233" t="s">
        <v>243</v>
      </c>
      <c r="E210" s="234" t="s">
        <v>1792</v>
      </c>
      <c r="F210" s="235" t="s">
        <v>1793</v>
      </c>
      <c r="G210" s="236" t="s">
        <v>134</v>
      </c>
      <c r="H210" s="237">
        <v>15</v>
      </c>
      <c r="I210" s="238"/>
      <c r="J210" s="239">
        <f>ROUND(I210*H210,2)</f>
        <v>0</v>
      </c>
      <c r="K210" s="235" t="s">
        <v>1</v>
      </c>
      <c r="L210" s="42"/>
      <c r="M210" s="240" t="s">
        <v>1</v>
      </c>
      <c r="N210" s="241" t="s">
        <v>41</v>
      </c>
      <c r="O210" s="85"/>
      <c r="P210" s="242">
        <f>O210*H210</f>
        <v>0</v>
      </c>
      <c r="Q210" s="242">
        <v>0</v>
      </c>
      <c r="R210" s="242">
        <f>Q210*H210</f>
        <v>0</v>
      </c>
      <c r="S210" s="242">
        <v>0</v>
      </c>
      <c r="T210" s="243">
        <f>S210*H210</f>
        <v>0</v>
      </c>
      <c r="AR210" s="244" t="s">
        <v>584</v>
      </c>
      <c r="AT210" s="244" t="s">
        <v>243</v>
      </c>
      <c r="AU210" s="244" t="s">
        <v>88</v>
      </c>
      <c r="AY210" s="16" t="s">
        <v>241</v>
      </c>
      <c r="BE210" s="245">
        <f>IF(N210="základná",J210,0)</f>
        <v>0</v>
      </c>
      <c r="BF210" s="245">
        <f>IF(N210="znížená",J210,0)</f>
        <v>0</v>
      </c>
      <c r="BG210" s="245">
        <f>IF(N210="zákl. prenesená",J210,0)</f>
        <v>0</v>
      </c>
      <c r="BH210" s="245">
        <f>IF(N210="zníž. prenesená",J210,0)</f>
        <v>0</v>
      </c>
      <c r="BI210" s="245">
        <f>IF(N210="nulová",J210,0)</f>
        <v>0</v>
      </c>
      <c r="BJ210" s="16" t="s">
        <v>88</v>
      </c>
      <c r="BK210" s="245">
        <f>ROUND(I210*H210,2)</f>
        <v>0</v>
      </c>
      <c r="BL210" s="16" t="s">
        <v>584</v>
      </c>
      <c r="BM210" s="244" t="s">
        <v>1794</v>
      </c>
    </row>
    <row r="211" s="1" customFormat="1" ht="16.5" customHeight="1">
      <c r="B211" s="37"/>
      <c r="C211" s="279" t="s">
        <v>663</v>
      </c>
      <c r="D211" s="279" t="s">
        <v>365</v>
      </c>
      <c r="E211" s="280" t="s">
        <v>1795</v>
      </c>
      <c r="F211" s="281" t="s">
        <v>1796</v>
      </c>
      <c r="G211" s="282" t="s">
        <v>134</v>
      </c>
      <c r="H211" s="283">
        <v>15</v>
      </c>
      <c r="I211" s="284"/>
      <c r="J211" s="285">
        <f>ROUND(I211*H211,2)</f>
        <v>0</v>
      </c>
      <c r="K211" s="281" t="s">
        <v>1</v>
      </c>
      <c r="L211" s="286"/>
      <c r="M211" s="287" t="s">
        <v>1</v>
      </c>
      <c r="N211" s="288" t="s">
        <v>41</v>
      </c>
      <c r="O211" s="85"/>
      <c r="P211" s="242">
        <f>O211*H211</f>
        <v>0</v>
      </c>
      <c r="Q211" s="242">
        <v>0.00046000000000000001</v>
      </c>
      <c r="R211" s="242">
        <f>Q211*H211</f>
        <v>0.0068999999999999999</v>
      </c>
      <c r="S211" s="242">
        <v>0</v>
      </c>
      <c r="T211" s="243">
        <f>S211*H211</f>
        <v>0</v>
      </c>
      <c r="AR211" s="244" t="s">
        <v>971</v>
      </c>
      <c r="AT211" s="244" t="s">
        <v>365</v>
      </c>
      <c r="AU211" s="244" t="s">
        <v>88</v>
      </c>
      <c r="AY211" s="16" t="s">
        <v>241</v>
      </c>
      <c r="BE211" s="245">
        <f>IF(N211="základná",J211,0)</f>
        <v>0</v>
      </c>
      <c r="BF211" s="245">
        <f>IF(N211="znížená",J211,0)</f>
        <v>0</v>
      </c>
      <c r="BG211" s="245">
        <f>IF(N211="zákl. prenesená",J211,0)</f>
        <v>0</v>
      </c>
      <c r="BH211" s="245">
        <f>IF(N211="zníž. prenesená",J211,0)</f>
        <v>0</v>
      </c>
      <c r="BI211" s="245">
        <f>IF(N211="nulová",J211,0)</f>
        <v>0</v>
      </c>
      <c r="BJ211" s="16" t="s">
        <v>88</v>
      </c>
      <c r="BK211" s="245">
        <f>ROUND(I211*H211,2)</f>
        <v>0</v>
      </c>
      <c r="BL211" s="16" t="s">
        <v>971</v>
      </c>
      <c r="BM211" s="244" t="s">
        <v>1797</v>
      </c>
    </row>
    <row r="212" s="1" customFormat="1" ht="16.5" customHeight="1">
      <c r="B212" s="37"/>
      <c r="C212" s="233" t="s">
        <v>667</v>
      </c>
      <c r="D212" s="233" t="s">
        <v>243</v>
      </c>
      <c r="E212" s="234" t="s">
        <v>1798</v>
      </c>
      <c r="F212" s="235" t="s">
        <v>1799</v>
      </c>
      <c r="G212" s="236" t="s">
        <v>485</v>
      </c>
      <c r="H212" s="237">
        <v>1</v>
      </c>
      <c r="I212" s="238"/>
      <c r="J212" s="239">
        <f>ROUND(I212*H212,2)</f>
        <v>0</v>
      </c>
      <c r="K212" s="235" t="s">
        <v>1</v>
      </c>
      <c r="L212" s="42"/>
      <c r="M212" s="240" t="s">
        <v>1</v>
      </c>
      <c r="N212" s="241" t="s">
        <v>41</v>
      </c>
      <c r="O212" s="85"/>
      <c r="P212" s="242">
        <f>O212*H212</f>
        <v>0</v>
      </c>
      <c r="Q212" s="242">
        <v>0</v>
      </c>
      <c r="R212" s="242">
        <f>Q212*H212</f>
        <v>0</v>
      </c>
      <c r="S212" s="242">
        <v>2.0000000000000002E-05</v>
      </c>
      <c r="T212" s="243">
        <f>S212*H212</f>
        <v>2.0000000000000002E-05</v>
      </c>
      <c r="AR212" s="244" t="s">
        <v>584</v>
      </c>
      <c r="AT212" s="244" t="s">
        <v>243</v>
      </c>
      <c r="AU212" s="244" t="s">
        <v>88</v>
      </c>
      <c r="AY212" s="16" t="s">
        <v>241</v>
      </c>
      <c r="BE212" s="245">
        <f>IF(N212="základná",J212,0)</f>
        <v>0</v>
      </c>
      <c r="BF212" s="245">
        <f>IF(N212="znížená",J212,0)</f>
        <v>0</v>
      </c>
      <c r="BG212" s="245">
        <f>IF(N212="zákl. prenesená",J212,0)</f>
        <v>0</v>
      </c>
      <c r="BH212" s="245">
        <f>IF(N212="zníž. prenesená",J212,0)</f>
        <v>0</v>
      </c>
      <c r="BI212" s="245">
        <f>IF(N212="nulová",J212,0)</f>
        <v>0</v>
      </c>
      <c r="BJ212" s="16" t="s">
        <v>88</v>
      </c>
      <c r="BK212" s="245">
        <f>ROUND(I212*H212,2)</f>
        <v>0</v>
      </c>
      <c r="BL212" s="16" t="s">
        <v>584</v>
      </c>
      <c r="BM212" s="244" t="s">
        <v>1800</v>
      </c>
    </row>
    <row r="213" s="1" customFormat="1" ht="24" customHeight="1">
      <c r="B213" s="37"/>
      <c r="C213" s="233" t="s">
        <v>688</v>
      </c>
      <c r="D213" s="233" t="s">
        <v>243</v>
      </c>
      <c r="E213" s="234" t="s">
        <v>1801</v>
      </c>
      <c r="F213" s="235" t="s">
        <v>1802</v>
      </c>
      <c r="G213" s="236" t="s">
        <v>485</v>
      </c>
      <c r="H213" s="237">
        <v>2</v>
      </c>
      <c r="I213" s="238"/>
      <c r="J213" s="239">
        <f>ROUND(I213*H213,2)</f>
        <v>0</v>
      </c>
      <c r="K213" s="235" t="s">
        <v>1</v>
      </c>
      <c r="L213" s="42"/>
      <c r="M213" s="240" t="s">
        <v>1</v>
      </c>
      <c r="N213" s="241" t="s">
        <v>41</v>
      </c>
      <c r="O213" s="85"/>
      <c r="P213" s="242">
        <f>O213*H213</f>
        <v>0</v>
      </c>
      <c r="Q213" s="242">
        <v>0</v>
      </c>
      <c r="R213" s="242">
        <f>Q213*H213</f>
        <v>0</v>
      </c>
      <c r="S213" s="242">
        <v>0.00020000000000000001</v>
      </c>
      <c r="T213" s="243">
        <f>S213*H213</f>
        <v>0.00040000000000000002</v>
      </c>
      <c r="AR213" s="244" t="s">
        <v>584</v>
      </c>
      <c r="AT213" s="244" t="s">
        <v>243</v>
      </c>
      <c r="AU213" s="244" t="s">
        <v>88</v>
      </c>
      <c r="AY213" s="16" t="s">
        <v>241</v>
      </c>
      <c r="BE213" s="245">
        <f>IF(N213="základná",J213,0)</f>
        <v>0</v>
      </c>
      <c r="BF213" s="245">
        <f>IF(N213="znížená",J213,0)</f>
        <v>0</v>
      </c>
      <c r="BG213" s="245">
        <f>IF(N213="zákl. prenesená",J213,0)</f>
        <v>0</v>
      </c>
      <c r="BH213" s="245">
        <f>IF(N213="zníž. prenesená",J213,0)</f>
        <v>0</v>
      </c>
      <c r="BI213" s="245">
        <f>IF(N213="nulová",J213,0)</f>
        <v>0</v>
      </c>
      <c r="BJ213" s="16" t="s">
        <v>88</v>
      </c>
      <c r="BK213" s="245">
        <f>ROUND(I213*H213,2)</f>
        <v>0</v>
      </c>
      <c r="BL213" s="16" t="s">
        <v>584</v>
      </c>
      <c r="BM213" s="244" t="s">
        <v>1803</v>
      </c>
    </row>
    <row r="214" s="1" customFormat="1" ht="24" customHeight="1">
      <c r="B214" s="37"/>
      <c r="C214" s="233" t="s">
        <v>693</v>
      </c>
      <c r="D214" s="233" t="s">
        <v>243</v>
      </c>
      <c r="E214" s="234" t="s">
        <v>1804</v>
      </c>
      <c r="F214" s="235" t="s">
        <v>1805</v>
      </c>
      <c r="G214" s="236" t="s">
        <v>485</v>
      </c>
      <c r="H214" s="237">
        <v>2</v>
      </c>
      <c r="I214" s="238"/>
      <c r="J214" s="239">
        <f>ROUND(I214*H214,2)</f>
        <v>0</v>
      </c>
      <c r="K214" s="235" t="s">
        <v>1</v>
      </c>
      <c r="L214" s="42"/>
      <c r="M214" s="240" t="s">
        <v>1</v>
      </c>
      <c r="N214" s="241" t="s">
        <v>41</v>
      </c>
      <c r="O214" s="85"/>
      <c r="P214" s="242">
        <f>O214*H214</f>
        <v>0</v>
      </c>
      <c r="Q214" s="242">
        <v>0</v>
      </c>
      <c r="R214" s="242">
        <f>Q214*H214</f>
        <v>0</v>
      </c>
      <c r="S214" s="242">
        <v>6.9999999999999994E-05</v>
      </c>
      <c r="T214" s="243">
        <f>S214*H214</f>
        <v>0.00013999999999999999</v>
      </c>
      <c r="AR214" s="244" t="s">
        <v>584</v>
      </c>
      <c r="AT214" s="244" t="s">
        <v>243</v>
      </c>
      <c r="AU214" s="244" t="s">
        <v>88</v>
      </c>
      <c r="AY214" s="16" t="s">
        <v>241</v>
      </c>
      <c r="BE214" s="245">
        <f>IF(N214="základná",J214,0)</f>
        <v>0</v>
      </c>
      <c r="BF214" s="245">
        <f>IF(N214="znížená",J214,0)</f>
        <v>0</v>
      </c>
      <c r="BG214" s="245">
        <f>IF(N214="zákl. prenesená",J214,0)</f>
        <v>0</v>
      </c>
      <c r="BH214" s="245">
        <f>IF(N214="zníž. prenesená",J214,0)</f>
        <v>0</v>
      </c>
      <c r="BI214" s="245">
        <f>IF(N214="nulová",J214,0)</f>
        <v>0</v>
      </c>
      <c r="BJ214" s="16" t="s">
        <v>88</v>
      </c>
      <c r="BK214" s="245">
        <f>ROUND(I214*H214,2)</f>
        <v>0</v>
      </c>
      <c r="BL214" s="16" t="s">
        <v>584</v>
      </c>
      <c r="BM214" s="244" t="s">
        <v>1806</v>
      </c>
    </row>
    <row r="215" s="1" customFormat="1" ht="16.5" customHeight="1">
      <c r="B215" s="37"/>
      <c r="C215" s="233" t="s">
        <v>697</v>
      </c>
      <c r="D215" s="233" t="s">
        <v>243</v>
      </c>
      <c r="E215" s="234" t="s">
        <v>1807</v>
      </c>
      <c r="F215" s="235" t="s">
        <v>1808</v>
      </c>
      <c r="G215" s="236" t="s">
        <v>1809</v>
      </c>
      <c r="H215" s="292"/>
      <c r="I215" s="238"/>
      <c r="J215" s="239">
        <f>ROUND(I215*H215,2)</f>
        <v>0</v>
      </c>
      <c r="K215" s="235" t="s">
        <v>1</v>
      </c>
      <c r="L215" s="42"/>
      <c r="M215" s="240" t="s">
        <v>1</v>
      </c>
      <c r="N215" s="241" t="s">
        <v>41</v>
      </c>
      <c r="O215" s="85"/>
      <c r="P215" s="242">
        <f>O215*H215</f>
        <v>0</v>
      </c>
      <c r="Q215" s="242">
        <v>0</v>
      </c>
      <c r="R215" s="242">
        <f>Q215*H215</f>
        <v>0</v>
      </c>
      <c r="S215" s="242">
        <v>0</v>
      </c>
      <c r="T215" s="243">
        <f>S215*H215</f>
        <v>0</v>
      </c>
      <c r="AR215" s="244" t="s">
        <v>584</v>
      </c>
      <c r="AT215" s="244" t="s">
        <v>243</v>
      </c>
      <c r="AU215" s="244" t="s">
        <v>88</v>
      </c>
      <c r="AY215" s="16" t="s">
        <v>241</v>
      </c>
      <c r="BE215" s="245">
        <f>IF(N215="základná",J215,0)</f>
        <v>0</v>
      </c>
      <c r="BF215" s="245">
        <f>IF(N215="znížená",J215,0)</f>
        <v>0</v>
      </c>
      <c r="BG215" s="245">
        <f>IF(N215="zákl. prenesená",J215,0)</f>
        <v>0</v>
      </c>
      <c r="BH215" s="245">
        <f>IF(N215="zníž. prenesená",J215,0)</f>
        <v>0</v>
      </c>
      <c r="BI215" s="245">
        <f>IF(N215="nulová",J215,0)</f>
        <v>0</v>
      </c>
      <c r="BJ215" s="16" t="s">
        <v>88</v>
      </c>
      <c r="BK215" s="245">
        <f>ROUND(I215*H215,2)</f>
        <v>0</v>
      </c>
      <c r="BL215" s="16" t="s">
        <v>584</v>
      </c>
      <c r="BM215" s="244" t="s">
        <v>1810</v>
      </c>
    </row>
    <row r="216" s="1" customFormat="1" ht="16.5" customHeight="1">
      <c r="B216" s="37"/>
      <c r="C216" s="233" t="s">
        <v>706</v>
      </c>
      <c r="D216" s="233" t="s">
        <v>243</v>
      </c>
      <c r="E216" s="234" t="s">
        <v>1811</v>
      </c>
      <c r="F216" s="235" t="s">
        <v>1812</v>
      </c>
      <c r="G216" s="236" t="s">
        <v>1809</v>
      </c>
      <c r="H216" s="292"/>
      <c r="I216" s="238"/>
      <c r="J216" s="239">
        <f>ROUND(I216*H216,2)</f>
        <v>0</v>
      </c>
      <c r="K216" s="235" t="s">
        <v>1</v>
      </c>
      <c r="L216" s="42"/>
      <c r="M216" s="240" t="s">
        <v>1</v>
      </c>
      <c r="N216" s="241" t="s">
        <v>41</v>
      </c>
      <c r="O216" s="85"/>
      <c r="P216" s="242">
        <f>O216*H216</f>
        <v>0</v>
      </c>
      <c r="Q216" s="242">
        <v>0</v>
      </c>
      <c r="R216" s="242">
        <f>Q216*H216</f>
        <v>0</v>
      </c>
      <c r="S216" s="242">
        <v>0</v>
      </c>
      <c r="T216" s="243">
        <f>S216*H216</f>
        <v>0</v>
      </c>
      <c r="AR216" s="244" t="s">
        <v>971</v>
      </c>
      <c r="AT216" s="244" t="s">
        <v>243</v>
      </c>
      <c r="AU216" s="244" t="s">
        <v>88</v>
      </c>
      <c r="AY216" s="16" t="s">
        <v>241</v>
      </c>
      <c r="BE216" s="245">
        <f>IF(N216="základná",J216,0)</f>
        <v>0</v>
      </c>
      <c r="BF216" s="245">
        <f>IF(N216="znížená",J216,0)</f>
        <v>0</v>
      </c>
      <c r="BG216" s="245">
        <f>IF(N216="zákl. prenesená",J216,0)</f>
        <v>0</v>
      </c>
      <c r="BH216" s="245">
        <f>IF(N216="zníž. prenesená",J216,0)</f>
        <v>0</v>
      </c>
      <c r="BI216" s="245">
        <f>IF(N216="nulová",J216,0)</f>
        <v>0</v>
      </c>
      <c r="BJ216" s="16" t="s">
        <v>88</v>
      </c>
      <c r="BK216" s="245">
        <f>ROUND(I216*H216,2)</f>
        <v>0</v>
      </c>
      <c r="BL216" s="16" t="s">
        <v>971</v>
      </c>
      <c r="BM216" s="244" t="s">
        <v>1813</v>
      </c>
    </row>
    <row r="217" s="1" customFormat="1" ht="16.5" customHeight="1">
      <c r="B217" s="37"/>
      <c r="C217" s="233" t="s">
        <v>710</v>
      </c>
      <c r="D217" s="233" t="s">
        <v>243</v>
      </c>
      <c r="E217" s="234" t="s">
        <v>1814</v>
      </c>
      <c r="F217" s="235" t="s">
        <v>1815</v>
      </c>
      <c r="G217" s="236" t="s">
        <v>1809</v>
      </c>
      <c r="H217" s="292"/>
      <c r="I217" s="238"/>
      <c r="J217" s="239">
        <f>ROUND(I217*H217,2)</f>
        <v>0</v>
      </c>
      <c r="K217" s="235" t="s">
        <v>1</v>
      </c>
      <c r="L217" s="42"/>
      <c r="M217" s="240" t="s">
        <v>1</v>
      </c>
      <c r="N217" s="241" t="s">
        <v>41</v>
      </c>
      <c r="O217" s="85"/>
      <c r="P217" s="242">
        <f>O217*H217</f>
        <v>0</v>
      </c>
      <c r="Q217" s="242">
        <v>0</v>
      </c>
      <c r="R217" s="242">
        <f>Q217*H217</f>
        <v>0</v>
      </c>
      <c r="S217" s="242">
        <v>0</v>
      </c>
      <c r="T217" s="243">
        <f>S217*H217</f>
        <v>0</v>
      </c>
      <c r="AR217" s="244" t="s">
        <v>584</v>
      </c>
      <c r="AT217" s="244" t="s">
        <v>243</v>
      </c>
      <c r="AU217" s="244" t="s">
        <v>88</v>
      </c>
      <c r="AY217" s="16" t="s">
        <v>241</v>
      </c>
      <c r="BE217" s="245">
        <f>IF(N217="základná",J217,0)</f>
        <v>0</v>
      </c>
      <c r="BF217" s="245">
        <f>IF(N217="znížená",J217,0)</f>
        <v>0</v>
      </c>
      <c r="BG217" s="245">
        <f>IF(N217="zákl. prenesená",J217,0)</f>
        <v>0</v>
      </c>
      <c r="BH217" s="245">
        <f>IF(N217="zníž. prenesená",J217,0)</f>
        <v>0</v>
      </c>
      <c r="BI217" s="245">
        <f>IF(N217="nulová",J217,0)</f>
        <v>0</v>
      </c>
      <c r="BJ217" s="16" t="s">
        <v>88</v>
      </c>
      <c r="BK217" s="245">
        <f>ROUND(I217*H217,2)</f>
        <v>0</v>
      </c>
      <c r="BL217" s="16" t="s">
        <v>584</v>
      </c>
      <c r="BM217" s="244" t="s">
        <v>1816</v>
      </c>
    </row>
    <row r="218" s="11" customFormat="1" ht="22.8" customHeight="1">
      <c r="B218" s="217"/>
      <c r="C218" s="218"/>
      <c r="D218" s="219" t="s">
        <v>74</v>
      </c>
      <c r="E218" s="231" t="s">
        <v>1817</v>
      </c>
      <c r="F218" s="231" t="s">
        <v>1818</v>
      </c>
      <c r="G218" s="218"/>
      <c r="H218" s="218"/>
      <c r="I218" s="221"/>
      <c r="J218" s="232">
        <f>BK218</f>
        <v>0</v>
      </c>
      <c r="K218" s="218"/>
      <c r="L218" s="223"/>
      <c r="M218" s="224"/>
      <c r="N218" s="225"/>
      <c r="O218" s="225"/>
      <c r="P218" s="226">
        <f>SUM(P219:P227)</f>
        <v>0</v>
      </c>
      <c r="Q218" s="225"/>
      <c r="R218" s="226">
        <f>SUM(R219:R227)</f>
        <v>0.027400000000000001</v>
      </c>
      <c r="S218" s="225"/>
      <c r="T218" s="227">
        <f>SUM(T219:T227)</f>
        <v>0</v>
      </c>
      <c r="AR218" s="228" t="s">
        <v>256</v>
      </c>
      <c r="AT218" s="229" t="s">
        <v>74</v>
      </c>
      <c r="AU218" s="229" t="s">
        <v>82</v>
      </c>
      <c r="AY218" s="228" t="s">
        <v>241</v>
      </c>
      <c r="BK218" s="230">
        <f>SUM(BK219:BK227)</f>
        <v>0</v>
      </c>
    </row>
    <row r="219" s="1" customFormat="1" ht="24" customHeight="1">
      <c r="B219" s="37"/>
      <c r="C219" s="233" t="s">
        <v>717</v>
      </c>
      <c r="D219" s="233" t="s">
        <v>243</v>
      </c>
      <c r="E219" s="234" t="s">
        <v>1819</v>
      </c>
      <c r="F219" s="235" t="s">
        <v>1820</v>
      </c>
      <c r="G219" s="236" t="s">
        <v>485</v>
      </c>
      <c r="H219" s="237">
        <v>9</v>
      </c>
      <c r="I219" s="238"/>
      <c r="J219" s="239">
        <f>ROUND(I219*H219,2)</f>
        <v>0</v>
      </c>
      <c r="K219" s="235" t="s">
        <v>1</v>
      </c>
      <c r="L219" s="42"/>
      <c r="M219" s="240" t="s">
        <v>1</v>
      </c>
      <c r="N219" s="241" t="s">
        <v>41</v>
      </c>
      <c r="O219" s="85"/>
      <c r="P219" s="242">
        <f>O219*H219</f>
        <v>0</v>
      </c>
      <c r="Q219" s="242">
        <v>0</v>
      </c>
      <c r="R219" s="242">
        <f>Q219*H219</f>
        <v>0</v>
      </c>
      <c r="S219" s="242">
        <v>0</v>
      </c>
      <c r="T219" s="243">
        <f>S219*H219</f>
        <v>0</v>
      </c>
      <c r="AR219" s="244" t="s">
        <v>584</v>
      </c>
      <c r="AT219" s="244" t="s">
        <v>243</v>
      </c>
      <c r="AU219" s="244" t="s">
        <v>88</v>
      </c>
      <c r="AY219" s="16" t="s">
        <v>241</v>
      </c>
      <c r="BE219" s="245">
        <f>IF(N219="základná",J219,0)</f>
        <v>0</v>
      </c>
      <c r="BF219" s="245">
        <f>IF(N219="znížená",J219,0)</f>
        <v>0</v>
      </c>
      <c r="BG219" s="245">
        <f>IF(N219="zákl. prenesená",J219,0)</f>
        <v>0</v>
      </c>
      <c r="BH219" s="245">
        <f>IF(N219="zníž. prenesená",J219,0)</f>
        <v>0</v>
      </c>
      <c r="BI219" s="245">
        <f>IF(N219="nulová",J219,0)</f>
        <v>0</v>
      </c>
      <c r="BJ219" s="16" t="s">
        <v>88</v>
      </c>
      <c r="BK219" s="245">
        <f>ROUND(I219*H219,2)</f>
        <v>0</v>
      </c>
      <c r="BL219" s="16" t="s">
        <v>584</v>
      </c>
      <c r="BM219" s="244" t="s">
        <v>1821</v>
      </c>
    </row>
    <row r="220" s="1" customFormat="1" ht="16.5" customHeight="1">
      <c r="B220" s="37"/>
      <c r="C220" s="279" t="s">
        <v>721</v>
      </c>
      <c r="D220" s="279" t="s">
        <v>365</v>
      </c>
      <c r="E220" s="280" t="s">
        <v>1822</v>
      </c>
      <c r="F220" s="281" t="s">
        <v>1823</v>
      </c>
      <c r="G220" s="282" t="s">
        <v>485</v>
      </c>
      <c r="H220" s="283">
        <v>9</v>
      </c>
      <c r="I220" s="284"/>
      <c r="J220" s="285">
        <f>ROUND(I220*H220,2)</f>
        <v>0</v>
      </c>
      <c r="K220" s="281" t="s">
        <v>1</v>
      </c>
      <c r="L220" s="286"/>
      <c r="M220" s="287" t="s">
        <v>1</v>
      </c>
      <c r="N220" s="288" t="s">
        <v>41</v>
      </c>
      <c r="O220" s="85"/>
      <c r="P220" s="242">
        <f>O220*H220</f>
        <v>0</v>
      </c>
      <c r="Q220" s="242">
        <v>0.00014999999999999999</v>
      </c>
      <c r="R220" s="242">
        <f>Q220*H220</f>
        <v>0.0013499999999999999</v>
      </c>
      <c r="S220" s="242">
        <v>0</v>
      </c>
      <c r="T220" s="243">
        <f>S220*H220</f>
        <v>0</v>
      </c>
      <c r="AR220" s="244" t="s">
        <v>971</v>
      </c>
      <c r="AT220" s="244" t="s">
        <v>365</v>
      </c>
      <c r="AU220" s="244" t="s">
        <v>88</v>
      </c>
      <c r="AY220" s="16" t="s">
        <v>241</v>
      </c>
      <c r="BE220" s="245">
        <f>IF(N220="základná",J220,0)</f>
        <v>0</v>
      </c>
      <c r="BF220" s="245">
        <f>IF(N220="znížená",J220,0)</f>
        <v>0</v>
      </c>
      <c r="BG220" s="245">
        <f>IF(N220="zákl. prenesená",J220,0)</f>
        <v>0</v>
      </c>
      <c r="BH220" s="245">
        <f>IF(N220="zníž. prenesená",J220,0)</f>
        <v>0</v>
      </c>
      <c r="BI220" s="245">
        <f>IF(N220="nulová",J220,0)</f>
        <v>0</v>
      </c>
      <c r="BJ220" s="16" t="s">
        <v>88</v>
      </c>
      <c r="BK220" s="245">
        <f>ROUND(I220*H220,2)</f>
        <v>0</v>
      </c>
      <c r="BL220" s="16" t="s">
        <v>971</v>
      </c>
      <c r="BM220" s="244" t="s">
        <v>1824</v>
      </c>
    </row>
    <row r="221" s="1" customFormat="1" ht="16.5" customHeight="1">
      <c r="B221" s="37"/>
      <c r="C221" s="233" t="s">
        <v>725</v>
      </c>
      <c r="D221" s="233" t="s">
        <v>243</v>
      </c>
      <c r="E221" s="234" t="s">
        <v>1825</v>
      </c>
      <c r="F221" s="235" t="s">
        <v>1826</v>
      </c>
      <c r="G221" s="236" t="s">
        <v>485</v>
      </c>
      <c r="H221" s="237">
        <v>4</v>
      </c>
      <c r="I221" s="238"/>
      <c r="J221" s="239">
        <f>ROUND(I221*H221,2)</f>
        <v>0</v>
      </c>
      <c r="K221" s="235" t="s">
        <v>1</v>
      </c>
      <c r="L221" s="42"/>
      <c r="M221" s="240" t="s">
        <v>1</v>
      </c>
      <c r="N221" s="241" t="s">
        <v>41</v>
      </c>
      <c r="O221" s="85"/>
      <c r="P221" s="242">
        <f>O221*H221</f>
        <v>0</v>
      </c>
      <c r="Q221" s="242">
        <v>0</v>
      </c>
      <c r="R221" s="242">
        <f>Q221*H221</f>
        <v>0</v>
      </c>
      <c r="S221" s="242">
        <v>0</v>
      </c>
      <c r="T221" s="243">
        <f>S221*H221</f>
        <v>0</v>
      </c>
      <c r="AR221" s="244" t="s">
        <v>584</v>
      </c>
      <c r="AT221" s="244" t="s">
        <v>243</v>
      </c>
      <c r="AU221" s="244" t="s">
        <v>88</v>
      </c>
      <c r="AY221" s="16" t="s">
        <v>241</v>
      </c>
      <c r="BE221" s="245">
        <f>IF(N221="základná",J221,0)</f>
        <v>0</v>
      </c>
      <c r="BF221" s="245">
        <f>IF(N221="znížená",J221,0)</f>
        <v>0</v>
      </c>
      <c r="BG221" s="245">
        <f>IF(N221="zákl. prenesená",J221,0)</f>
        <v>0</v>
      </c>
      <c r="BH221" s="245">
        <f>IF(N221="zníž. prenesená",J221,0)</f>
        <v>0</v>
      </c>
      <c r="BI221" s="245">
        <f>IF(N221="nulová",J221,0)</f>
        <v>0</v>
      </c>
      <c r="BJ221" s="16" t="s">
        <v>88</v>
      </c>
      <c r="BK221" s="245">
        <f>ROUND(I221*H221,2)</f>
        <v>0</v>
      </c>
      <c r="BL221" s="16" t="s">
        <v>584</v>
      </c>
      <c r="BM221" s="244" t="s">
        <v>1827</v>
      </c>
    </row>
    <row r="222" s="1" customFormat="1" ht="16.5" customHeight="1">
      <c r="B222" s="37"/>
      <c r="C222" s="279" t="s">
        <v>730</v>
      </c>
      <c r="D222" s="279" t="s">
        <v>365</v>
      </c>
      <c r="E222" s="280" t="s">
        <v>1828</v>
      </c>
      <c r="F222" s="281" t="s">
        <v>1829</v>
      </c>
      <c r="G222" s="282" t="s">
        <v>485</v>
      </c>
      <c r="H222" s="283">
        <v>18</v>
      </c>
      <c r="I222" s="284"/>
      <c r="J222" s="285">
        <f>ROUND(I222*H222,2)</f>
        <v>0</v>
      </c>
      <c r="K222" s="281" t="s">
        <v>1</v>
      </c>
      <c r="L222" s="286"/>
      <c r="M222" s="287" t="s">
        <v>1</v>
      </c>
      <c r="N222" s="288" t="s">
        <v>41</v>
      </c>
      <c r="O222" s="85"/>
      <c r="P222" s="242">
        <f>O222*H222</f>
        <v>0</v>
      </c>
      <c r="Q222" s="242">
        <v>0.00059999999999999995</v>
      </c>
      <c r="R222" s="242">
        <f>Q222*H222</f>
        <v>0.010799999999999999</v>
      </c>
      <c r="S222" s="242">
        <v>0</v>
      </c>
      <c r="T222" s="243">
        <f>S222*H222</f>
        <v>0</v>
      </c>
      <c r="AR222" s="244" t="s">
        <v>971</v>
      </c>
      <c r="AT222" s="244" t="s">
        <v>365</v>
      </c>
      <c r="AU222" s="244" t="s">
        <v>88</v>
      </c>
      <c r="AY222" s="16" t="s">
        <v>241</v>
      </c>
      <c r="BE222" s="245">
        <f>IF(N222="základná",J222,0)</f>
        <v>0</v>
      </c>
      <c r="BF222" s="245">
        <f>IF(N222="znížená",J222,0)</f>
        <v>0</v>
      </c>
      <c r="BG222" s="245">
        <f>IF(N222="zákl. prenesená",J222,0)</f>
        <v>0</v>
      </c>
      <c r="BH222" s="245">
        <f>IF(N222="zníž. prenesená",J222,0)</f>
        <v>0</v>
      </c>
      <c r="BI222" s="245">
        <f>IF(N222="nulová",J222,0)</f>
        <v>0</v>
      </c>
      <c r="BJ222" s="16" t="s">
        <v>88</v>
      </c>
      <c r="BK222" s="245">
        <f>ROUND(I222*H222,2)</f>
        <v>0</v>
      </c>
      <c r="BL222" s="16" t="s">
        <v>971</v>
      </c>
      <c r="BM222" s="244" t="s">
        <v>1830</v>
      </c>
    </row>
    <row r="223" s="1" customFormat="1" ht="16.5" customHeight="1">
      <c r="B223" s="37"/>
      <c r="C223" s="233" t="s">
        <v>736</v>
      </c>
      <c r="D223" s="233" t="s">
        <v>243</v>
      </c>
      <c r="E223" s="234" t="s">
        <v>1831</v>
      </c>
      <c r="F223" s="235" t="s">
        <v>1832</v>
      </c>
      <c r="G223" s="236" t="s">
        <v>134</v>
      </c>
      <c r="H223" s="237">
        <v>305</v>
      </c>
      <c r="I223" s="238"/>
      <c r="J223" s="239">
        <f>ROUND(I223*H223,2)</f>
        <v>0</v>
      </c>
      <c r="K223" s="235" t="s">
        <v>1</v>
      </c>
      <c r="L223" s="42"/>
      <c r="M223" s="240" t="s">
        <v>1</v>
      </c>
      <c r="N223" s="241" t="s">
        <v>41</v>
      </c>
      <c r="O223" s="85"/>
      <c r="P223" s="242">
        <f>O223*H223</f>
        <v>0</v>
      </c>
      <c r="Q223" s="242">
        <v>0</v>
      </c>
      <c r="R223" s="242">
        <f>Q223*H223</f>
        <v>0</v>
      </c>
      <c r="S223" s="242">
        <v>0</v>
      </c>
      <c r="T223" s="243">
        <f>S223*H223</f>
        <v>0</v>
      </c>
      <c r="AR223" s="244" t="s">
        <v>584</v>
      </c>
      <c r="AT223" s="244" t="s">
        <v>243</v>
      </c>
      <c r="AU223" s="244" t="s">
        <v>88</v>
      </c>
      <c r="AY223" s="16" t="s">
        <v>241</v>
      </c>
      <c r="BE223" s="245">
        <f>IF(N223="základná",J223,0)</f>
        <v>0</v>
      </c>
      <c r="BF223" s="245">
        <f>IF(N223="znížená",J223,0)</f>
        <v>0</v>
      </c>
      <c r="BG223" s="245">
        <f>IF(N223="zákl. prenesená",J223,0)</f>
        <v>0</v>
      </c>
      <c r="BH223" s="245">
        <f>IF(N223="zníž. prenesená",J223,0)</f>
        <v>0</v>
      </c>
      <c r="BI223" s="245">
        <f>IF(N223="nulová",J223,0)</f>
        <v>0</v>
      </c>
      <c r="BJ223" s="16" t="s">
        <v>88</v>
      </c>
      <c r="BK223" s="245">
        <f>ROUND(I223*H223,2)</f>
        <v>0</v>
      </c>
      <c r="BL223" s="16" t="s">
        <v>584</v>
      </c>
      <c r="BM223" s="244" t="s">
        <v>1833</v>
      </c>
    </row>
    <row r="224" s="1" customFormat="1" ht="16.5" customHeight="1">
      <c r="B224" s="37"/>
      <c r="C224" s="279" t="s">
        <v>740</v>
      </c>
      <c r="D224" s="279" t="s">
        <v>365</v>
      </c>
      <c r="E224" s="280" t="s">
        <v>1834</v>
      </c>
      <c r="F224" s="281" t="s">
        <v>1835</v>
      </c>
      <c r="G224" s="282" t="s">
        <v>134</v>
      </c>
      <c r="H224" s="283">
        <v>305</v>
      </c>
      <c r="I224" s="284"/>
      <c r="J224" s="285">
        <f>ROUND(I224*H224,2)</f>
        <v>0</v>
      </c>
      <c r="K224" s="281" t="s">
        <v>1</v>
      </c>
      <c r="L224" s="286"/>
      <c r="M224" s="287" t="s">
        <v>1</v>
      </c>
      <c r="N224" s="288" t="s">
        <v>41</v>
      </c>
      <c r="O224" s="85"/>
      <c r="P224" s="242">
        <f>O224*H224</f>
        <v>0</v>
      </c>
      <c r="Q224" s="242">
        <v>5.0000000000000002E-05</v>
      </c>
      <c r="R224" s="242">
        <f>Q224*H224</f>
        <v>0.015250000000000001</v>
      </c>
      <c r="S224" s="242">
        <v>0</v>
      </c>
      <c r="T224" s="243">
        <f>S224*H224</f>
        <v>0</v>
      </c>
      <c r="AR224" s="244" t="s">
        <v>971</v>
      </c>
      <c r="AT224" s="244" t="s">
        <v>365</v>
      </c>
      <c r="AU224" s="244" t="s">
        <v>88</v>
      </c>
      <c r="AY224" s="16" t="s">
        <v>241</v>
      </c>
      <c r="BE224" s="245">
        <f>IF(N224="základná",J224,0)</f>
        <v>0</v>
      </c>
      <c r="BF224" s="245">
        <f>IF(N224="znížená",J224,0)</f>
        <v>0</v>
      </c>
      <c r="BG224" s="245">
        <f>IF(N224="zákl. prenesená",J224,0)</f>
        <v>0</v>
      </c>
      <c r="BH224" s="245">
        <f>IF(N224="zníž. prenesená",J224,0)</f>
        <v>0</v>
      </c>
      <c r="BI224" s="245">
        <f>IF(N224="nulová",J224,0)</f>
        <v>0</v>
      </c>
      <c r="BJ224" s="16" t="s">
        <v>88</v>
      </c>
      <c r="BK224" s="245">
        <f>ROUND(I224*H224,2)</f>
        <v>0</v>
      </c>
      <c r="BL224" s="16" t="s">
        <v>971</v>
      </c>
      <c r="BM224" s="244" t="s">
        <v>1836</v>
      </c>
    </row>
    <row r="225" s="1" customFormat="1" ht="16.5" customHeight="1">
      <c r="B225" s="37"/>
      <c r="C225" s="233" t="s">
        <v>744</v>
      </c>
      <c r="D225" s="233" t="s">
        <v>243</v>
      </c>
      <c r="E225" s="234" t="s">
        <v>1807</v>
      </c>
      <c r="F225" s="235" t="s">
        <v>1808</v>
      </c>
      <c r="G225" s="236" t="s">
        <v>1809</v>
      </c>
      <c r="H225" s="292"/>
      <c r="I225" s="238"/>
      <c r="J225" s="239">
        <f>ROUND(I225*H225,2)</f>
        <v>0</v>
      </c>
      <c r="K225" s="235" t="s">
        <v>1</v>
      </c>
      <c r="L225" s="42"/>
      <c r="M225" s="240" t="s">
        <v>1</v>
      </c>
      <c r="N225" s="241" t="s">
        <v>41</v>
      </c>
      <c r="O225" s="85"/>
      <c r="P225" s="242">
        <f>O225*H225</f>
        <v>0</v>
      </c>
      <c r="Q225" s="242">
        <v>0</v>
      </c>
      <c r="R225" s="242">
        <f>Q225*H225</f>
        <v>0</v>
      </c>
      <c r="S225" s="242">
        <v>0</v>
      </c>
      <c r="T225" s="243">
        <f>S225*H225</f>
        <v>0</v>
      </c>
      <c r="AR225" s="244" t="s">
        <v>584</v>
      </c>
      <c r="AT225" s="244" t="s">
        <v>243</v>
      </c>
      <c r="AU225" s="244" t="s">
        <v>88</v>
      </c>
      <c r="AY225" s="16" t="s">
        <v>241</v>
      </c>
      <c r="BE225" s="245">
        <f>IF(N225="základná",J225,0)</f>
        <v>0</v>
      </c>
      <c r="BF225" s="245">
        <f>IF(N225="znížená",J225,0)</f>
        <v>0</v>
      </c>
      <c r="BG225" s="245">
        <f>IF(N225="zákl. prenesená",J225,0)</f>
        <v>0</v>
      </c>
      <c r="BH225" s="245">
        <f>IF(N225="zníž. prenesená",J225,0)</f>
        <v>0</v>
      </c>
      <c r="BI225" s="245">
        <f>IF(N225="nulová",J225,0)</f>
        <v>0</v>
      </c>
      <c r="BJ225" s="16" t="s">
        <v>88</v>
      </c>
      <c r="BK225" s="245">
        <f>ROUND(I225*H225,2)</f>
        <v>0</v>
      </c>
      <c r="BL225" s="16" t="s">
        <v>584</v>
      </c>
      <c r="BM225" s="244" t="s">
        <v>1837</v>
      </c>
    </row>
    <row r="226" s="1" customFormat="1" ht="16.5" customHeight="1">
      <c r="B226" s="37"/>
      <c r="C226" s="233" t="s">
        <v>750</v>
      </c>
      <c r="D226" s="233" t="s">
        <v>243</v>
      </c>
      <c r="E226" s="234" t="s">
        <v>1811</v>
      </c>
      <c r="F226" s="235" t="s">
        <v>1812</v>
      </c>
      <c r="G226" s="236" t="s">
        <v>1809</v>
      </c>
      <c r="H226" s="292"/>
      <c r="I226" s="238"/>
      <c r="J226" s="239">
        <f>ROUND(I226*H226,2)</f>
        <v>0</v>
      </c>
      <c r="K226" s="235" t="s">
        <v>1</v>
      </c>
      <c r="L226" s="42"/>
      <c r="M226" s="240" t="s">
        <v>1</v>
      </c>
      <c r="N226" s="241" t="s">
        <v>41</v>
      </c>
      <c r="O226" s="85"/>
      <c r="P226" s="242">
        <f>O226*H226</f>
        <v>0</v>
      </c>
      <c r="Q226" s="242">
        <v>0</v>
      </c>
      <c r="R226" s="242">
        <f>Q226*H226</f>
        <v>0</v>
      </c>
      <c r="S226" s="242">
        <v>0</v>
      </c>
      <c r="T226" s="243">
        <f>S226*H226</f>
        <v>0</v>
      </c>
      <c r="AR226" s="244" t="s">
        <v>971</v>
      </c>
      <c r="AT226" s="244" t="s">
        <v>243</v>
      </c>
      <c r="AU226" s="244" t="s">
        <v>88</v>
      </c>
      <c r="AY226" s="16" t="s">
        <v>241</v>
      </c>
      <c r="BE226" s="245">
        <f>IF(N226="základná",J226,0)</f>
        <v>0</v>
      </c>
      <c r="BF226" s="245">
        <f>IF(N226="znížená",J226,0)</f>
        <v>0</v>
      </c>
      <c r="BG226" s="245">
        <f>IF(N226="zákl. prenesená",J226,0)</f>
        <v>0</v>
      </c>
      <c r="BH226" s="245">
        <f>IF(N226="zníž. prenesená",J226,0)</f>
        <v>0</v>
      </c>
      <c r="BI226" s="245">
        <f>IF(N226="nulová",J226,0)</f>
        <v>0</v>
      </c>
      <c r="BJ226" s="16" t="s">
        <v>88</v>
      </c>
      <c r="BK226" s="245">
        <f>ROUND(I226*H226,2)</f>
        <v>0</v>
      </c>
      <c r="BL226" s="16" t="s">
        <v>971</v>
      </c>
      <c r="BM226" s="244" t="s">
        <v>1838</v>
      </c>
    </row>
    <row r="227" s="1" customFormat="1" ht="16.5" customHeight="1">
      <c r="B227" s="37"/>
      <c r="C227" s="233" t="s">
        <v>754</v>
      </c>
      <c r="D227" s="233" t="s">
        <v>243</v>
      </c>
      <c r="E227" s="234" t="s">
        <v>1814</v>
      </c>
      <c r="F227" s="235" t="s">
        <v>1815</v>
      </c>
      <c r="G227" s="236" t="s">
        <v>1809</v>
      </c>
      <c r="H227" s="292"/>
      <c r="I227" s="238"/>
      <c r="J227" s="239">
        <f>ROUND(I227*H227,2)</f>
        <v>0</v>
      </c>
      <c r="K227" s="235" t="s">
        <v>1</v>
      </c>
      <c r="L227" s="42"/>
      <c r="M227" s="240" t="s">
        <v>1</v>
      </c>
      <c r="N227" s="241" t="s">
        <v>41</v>
      </c>
      <c r="O227" s="85"/>
      <c r="P227" s="242">
        <f>O227*H227</f>
        <v>0</v>
      </c>
      <c r="Q227" s="242">
        <v>0</v>
      </c>
      <c r="R227" s="242">
        <f>Q227*H227</f>
        <v>0</v>
      </c>
      <c r="S227" s="242">
        <v>0</v>
      </c>
      <c r="T227" s="243">
        <f>S227*H227</f>
        <v>0</v>
      </c>
      <c r="AR227" s="244" t="s">
        <v>584</v>
      </c>
      <c r="AT227" s="244" t="s">
        <v>243</v>
      </c>
      <c r="AU227" s="244" t="s">
        <v>88</v>
      </c>
      <c r="AY227" s="16" t="s">
        <v>241</v>
      </c>
      <c r="BE227" s="245">
        <f>IF(N227="základná",J227,0)</f>
        <v>0</v>
      </c>
      <c r="BF227" s="245">
        <f>IF(N227="znížená",J227,0)</f>
        <v>0</v>
      </c>
      <c r="BG227" s="245">
        <f>IF(N227="zákl. prenesená",J227,0)</f>
        <v>0</v>
      </c>
      <c r="BH227" s="245">
        <f>IF(N227="zníž. prenesená",J227,0)</f>
        <v>0</v>
      </c>
      <c r="BI227" s="245">
        <f>IF(N227="nulová",J227,0)</f>
        <v>0</v>
      </c>
      <c r="BJ227" s="16" t="s">
        <v>88</v>
      </c>
      <c r="BK227" s="245">
        <f>ROUND(I227*H227,2)</f>
        <v>0</v>
      </c>
      <c r="BL227" s="16" t="s">
        <v>584</v>
      </c>
      <c r="BM227" s="244" t="s">
        <v>1839</v>
      </c>
    </row>
    <row r="228" s="11" customFormat="1" ht="25.92" customHeight="1">
      <c r="B228" s="217"/>
      <c r="C228" s="218"/>
      <c r="D228" s="219" t="s">
        <v>74</v>
      </c>
      <c r="E228" s="220" t="s">
        <v>1840</v>
      </c>
      <c r="F228" s="220" t="s">
        <v>1841</v>
      </c>
      <c r="G228" s="218"/>
      <c r="H228" s="218"/>
      <c r="I228" s="221"/>
      <c r="J228" s="222">
        <f>BK228</f>
        <v>0</v>
      </c>
      <c r="K228" s="218"/>
      <c r="L228" s="223"/>
      <c r="M228" s="224"/>
      <c r="N228" s="225"/>
      <c r="O228" s="225"/>
      <c r="P228" s="226">
        <f>SUM(P229:P233)</f>
        <v>0</v>
      </c>
      <c r="Q228" s="225"/>
      <c r="R228" s="226">
        <f>SUM(R229:R233)</f>
        <v>0</v>
      </c>
      <c r="S228" s="225"/>
      <c r="T228" s="227">
        <f>SUM(T229:T233)</f>
        <v>0</v>
      </c>
      <c r="AR228" s="228" t="s">
        <v>247</v>
      </c>
      <c r="AT228" s="229" t="s">
        <v>74</v>
      </c>
      <c r="AU228" s="229" t="s">
        <v>75</v>
      </c>
      <c r="AY228" s="228" t="s">
        <v>241</v>
      </c>
      <c r="BK228" s="230">
        <f>SUM(BK229:BK233)</f>
        <v>0</v>
      </c>
    </row>
    <row r="229" s="1" customFormat="1" ht="24" customHeight="1">
      <c r="B229" s="37"/>
      <c r="C229" s="233" t="s">
        <v>758</v>
      </c>
      <c r="D229" s="233" t="s">
        <v>243</v>
      </c>
      <c r="E229" s="234" t="s">
        <v>1842</v>
      </c>
      <c r="F229" s="235" t="s">
        <v>1843</v>
      </c>
      <c r="G229" s="236" t="s">
        <v>1844</v>
      </c>
      <c r="H229" s="237">
        <v>12</v>
      </c>
      <c r="I229" s="238"/>
      <c r="J229" s="239">
        <f>ROUND(I229*H229,2)</f>
        <v>0</v>
      </c>
      <c r="K229" s="235" t="s">
        <v>1</v>
      </c>
      <c r="L229" s="42"/>
      <c r="M229" s="240" t="s">
        <v>1</v>
      </c>
      <c r="N229" s="241" t="s">
        <v>41</v>
      </c>
      <c r="O229" s="85"/>
      <c r="P229" s="242">
        <f>O229*H229</f>
        <v>0</v>
      </c>
      <c r="Q229" s="242">
        <v>0</v>
      </c>
      <c r="R229" s="242">
        <f>Q229*H229</f>
        <v>0</v>
      </c>
      <c r="S229" s="242">
        <v>0</v>
      </c>
      <c r="T229" s="243">
        <f>S229*H229</f>
        <v>0</v>
      </c>
      <c r="AR229" s="244" t="s">
        <v>1845</v>
      </c>
      <c r="AT229" s="244" t="s">
        <v>243</v>
      </c>
      <c r="AU229" s="244" t="s">
        <v>82</v>
      </c>
      <c r="AY229" s="16" t="s">
        <v>241</v>
      </c>
      <c r="BE229" s="245">
        <f>IF(N229="základná",J229,0)</f>
        <v>0</v>
      </c>
      <c r="BF229" s="245">
        <f>IF(N229="znížená",J229,0)</f>
        <v>0</v>
      </c>
      <c r="BG229" s="245">
        <f>IF(N229="zákl. prenesená",J229,0)</f>
        <v>0</v>
      </c>
      <c r="BH229" s="245">
        <f>IF(N229="zníž. prenesená",J229,0)</f>
        <v>0</v>
      </c>
      <c r="BI229" s="245">
        <f>IF(N229="nulová",J229,0)</f>
        <v>0</v>
      </c>
      <c r="BJ229" s="16" t="s">
        <v>88</v>
      </c>
      <c r="BK229" s="245">
        <f>ROUND(I229*H229,2)</f>
        <v>0</v>
      </c>
      <c r="BL229" s="16" t="s">
        <v>1845</v>
      </c>
      <c r="BM229" s="244" t="s">
        <v>1846</v>
      </c>
    </row>
    <row r="230" s="1" customFormat="1" ht="24" customHeight="1">
      <c r="B230" s="37"/>
      <c r="C230" s="233" t="s">
        <v>763</v>
      </c>
      <c r="D230" s="233" t="s">
        <v>243</v>
      </c>
      <c r="E230" s="234" t="s">
        <v>1847</v>
      </c>
      <c r="F230" s="235" t="s">
        <v>1848</v>
      </c>
      <c r="G230" s="236" t="s">
        <v>1844</v>
      </c>
      <c r="H230" s="237">
        <v>24</v>
      </c>
      <c r="I230" s="238"/>
      <c r="J230" s="239">
        <f>ROUND(I230*H230,2)</f>
        <v>0</v>
      </c>
      <c r="K230" s="235" t="s">
        <v>1</v>
      </c>
      <c r="L230" s="42"/>
      <c r="M230" s="240" t="s">
        <v>1</v>
      </c>
      <c r="N230" s="241" t="s">
        <v>41</v>
      </c>
      <c r="O230" s="85"/>
      <c r="P230" s="242">
        <f>O230*H230</f>
        <v>0</v>
      </c>
      <c r="Q230" s="242">
        <v>0</v>
      </c>
      <c r="R230" s="242">
        <f>Q230*H230</f>
        <v>0</v>
      </c>
      <c r="S230" s="242">
        <v>0</v>
      </c>
      <c r="T230" s="243">
        <f>S230*H230</f>
        <v>0</v>
      </c>
      <c r="AR230" s="244" t="s">
        <v>1845</v>
      </c>
      <c r="AT230" s="244" t="s">
        <v>243</v>
      </c>
      <c r="AU230" s="244" t="s">
        <v>82</v>
      </c>
      <c r="AY230" s="16" t="s">
        <v>241</v>
      </c>
      <c r="BE230" s="245">
        <f>IF(N230="základná",J230,0)</f>
        <v>0</v>
      </c>
      <c r="BF230" s="245">
        <f>IF(N230="znížená",J230,0)</f>
        <v>0</v>
      </c>
      <c r="BG230" s="245">
        <f>IF(N230="zákl. prenesená",J230,0)</f>
        <v>0</v>
      </c>
      <c r="BH230" s="245">
        <f>IF(N230="zníž. prenesená",J230,0)</f>
        <v>0</v>
      </c>
      <c r="BI230" s="245">
        <f>IF(N230="nulová",J230,0)</f>
        <v>0</v>
      </c>
      <c r="BJ230" s="16" t="s">
        <v>88</v>
      </c>
      <c r="BK230" s="245">
        <f>ROUND(I230*H230,2)</f>
        <v>0</v>
      </c>
      <c r="BL230" s="16" t="s">
        <v>1845</v>
      </c>
      <c r="BM230" s="244" t="s">
        <v>1849</v>
      </c>
    </row>
    <row r="231" s="1" customFormat="1" ht="16.5" customHeight="1">
      <c r="B231" s="37"/>
      <c r="C231" s="233" t="s">
        <v>767</v>
      </c>
      <c r="D231" s="233" t="s">
        <v>243</v>
      </c>
      <c r="E231" s="234" t="s">
        <v>1850</v>
      </c>
      <c r="F231" s="235" t="s">
        <v>1851</v>
      </c>
      <c r="G231" s="236" t="s">
        <v>1844</v>
      </c>
      <c r="H231" s="237">
        <v>36</v>
      </c>
      <c r="I231" s="238"/>
      <c r="J231" s="239">
        <f>ROUND(I231*H231,2)</f>
        <v>0</v>
      </c>
      <c r="K231" s="235" t="s">
        <v>1</v>
      </c>
      <c r="L231" s="42"/>
      <c r="M231" s="240" t="s">
        <v>1</v>
      </c>
      <c r="N231" s="241" t="s">
        <v>41</v>
      </c>
      <c r="O231" s="85"/>
      <c r="P231" s="242">
        <f>O231*H231</f>
        <v>0</v>
      </c>
      <c r="Q231" s="242">
        <v>0</v>
      </c>
      <c r="R231" s="242">
        <f>Q231*H231</f>
        <v>0</v>
      </c>
      <c r="S231" s="242">
        <v>0</v>
      </c>
      <c r="T231" s="243">
        <f>S231*H231</f>
        <v>0</v>
      </c>
      <c r="AR231" s="244" t="s">
        <v>1845</v>
      </c>
      <c r="AT231" s="244" t="s">
        <v>243</v>
      </c>
      <c r="AU231" s="244" t="s">
        <v>82</v>
      </c>
      <c r="AY231" s="16" t="s">
        <v>241</v>
      </c>
      <c r="BE231" s="245">
        <f>IF(N231="základná",J231,0)</f>
        <v>0</v>
      </c>
      <c r="BF231" s="245">
        <f>IF(N231="znížená",J231,0)</f>
        <v>0</v>
      </c>
      <c r="BG231" s="245">
        <f>IF(N231="zákl. prenesená",J231,0)</f>
        <v>0</v>
      </c>
      <c r="BH231" s="245">
        <f>IF(N231="zníž. prenesená",J231,0)</f>
        <v>0</v>
      </c>
      <c r="BI231" s="245">
        <f>IF(N231="nulová",J231,0)</f>
        <v>0</v>
      </c>
      <c r="BJ231" s="16" t="s">
        <v>88</v>
      </c>
      <c r="BK231" s="245">
        <f>ROUND(I231*H231,2)</f>
        <v>0</v>
      </c>
      <c r="BL231" s="16" t="s">
        <v>1845</v>
      </c>
      <c r="BM231" s="244" t="s">
        <v>1852</v>
      </c>
    </row>
    <row r="232" s="1" customFormat="1" ht="16.5" customHeight="1">
      <c r="B232" s="37"/>
      <c r="C232" s="233" t="s">
        <v>772</v>
      </c>
      <c r="D232" s="233" t="s">
        <v>243</v>
      </c>
      <c r="E232" s="234" t="s">
        <v>1853</v>
      </c>
      <c r="F232" s="235" t="s">
        <v>1854</v>
      </c>
      <c r="G232" s="236" t="s">
        <v>1844</v>
      </c>
      <c r="H232" s="237">
        <v>8</v>
      </c>
      <c r="I232" s="238"/>
      <c r="J232" s="239">
        <f>ROUND(I232*H232,2)</f>
        <v>0</v>
      </c>
      <c r="K232" s="235" t="s">
        <v>1</v>
      </c>
      <c r="L232" s="42"/>
      <c r="M232" s="240" t="s">
        <v>1</v>
      </c>
      <c r="N232" s="241" t="s">
        <v>41</v>
      </c>
      <c r="O232" s="85"/>
      <c r="P232" s="242">
        <f>O232*H232</f>
        <v>0</v>
      </c>
      <c r="Q232" s="242">
        <v>0</v>
      </c>
      <c r="R232" s="242">
        <f>Q232*H232</f>
        <v>0</v>
      </c>
      <c r="S232" s="242">
        <v>0</v>
      </c>
      <c r="T232" s="243">
        <f>S232*H232</f>
        <v>0</v>
      </c>
      <c r="AR232" s="244" t="s">
        <v>1845</v>
      </c>
      <c r="AT232" s="244" t="s">
        <v>243</v>
      </c>
      <c r="AU232" s="244" t="s">
        <v>82</v>
      </c>
      <c r="AY232" s="16" t="s">
        <v>241</v>
      </c>
      <c r="BE232" s="245">
        <f>IF(N232="základná",J232,0)</f>
        <v>0</v>
      </c>
      <c r="BF232" s="245">
        <f>IF(N232="znížená",J232,0)</f>
        <v>0</v>
      </c>
      <c r="BG232" s="245">
        <f>IF(N232="zákl. prenesená",J232,0)</f>
        <v>0</v>
      </c>
      <c r="BH232" s="245">
        <f>IF(N232="zníž. prenesená",J232,0)</f>
        <v>0</v>
      </c>
      <c r="BI232" s="245">
        <f>IF(N232="nulová",J232,0)</f>
        <v>0</v>
      </c>
      <c r="BJ232" s="16" t="s">
        <v>88</v>
      </c>
      <c r="BK232" s="245">
        <f>ROUND(I232*H232,2)</f>
        <v>0</v>
      </c>
      <c r="BL232" s="16" t="s">
        <v>1845</v>
      </c>
      <c r="BM232" s="244" t="s">
        <v>1855</v>
      </c>
    </row>
    <row r="233" s="1" customFormat="1" ht="24" customHeight="1">
      <c r="B233" s="37"/>
      <c r="C233" s="233" t="s">
        <v>777</v>
      </c>
      <c r="D233" s="233" t="s">
        <v>243</v>
      </c>
      <c r="E233" s="234" t="s">
        <v>1856</v>
      </c>
      <c r="F233" s="235" t="s">
        <v>1857</v>
      </c>
      <c r="G233" s="236" t="s">
        <v>1844</v>
      </c>
      <c r="H233" s="237">
        <v>10</v>
      </c>
      <c r="I233" s="238"/>
      <c r="J233" s="239">
        <f>ROUND(I233*H233,2)</f>
        <v>0</v>
      </c>
      <c r="K233" s="235" t="s">
        <v>1</v>
      </c>
      <c r="L233" s="42"/>
      <c r="M233" s="293" t="s">
        <v>1</v>
      </c>
      <c r="N233" s="294" t="s">
        <v>41</v>
      </c>
      <c r="O233" s="295"/>
      <c r="P233" s="296">
        <f>O233*H233</f>
        <v>0</v>
      </c>
      <c r="Q233" s="296">
        <v>0</v>
      </c>
      <c r="R233" s="296">
        <f>Q233*H233</f>
        <v>0</v>
      </c>
      <c r="S233" s="296">
        <v>0</v>
      </c>
      <c r="T233" s="297">
        <f>S233*H233</f>
        <v>0</v>
      </c>
      <c r="AR233" s="244" t="s">
        <v>1845</v>
      </c>
      <c r="AT233" s="244" t="s">
        <v>243</v>
      </c>
      <c r="AU233" s="244" t="s">
        <v>82</v>
      </c>
      <c r="AY233" s="16" t="s">
        <v>241</v>
      </c>
      <c r="BE233" s="245">
        <f>IF(N233="základná",J233,0)</f>
        <v>0</v>
      </c>
      <c r="BF233" s="245">
        <f>IF(N233="znížená",J233,0)</f>
        <v>0</v>
      </c>
      <c r="BG233" s="245">
        <f>IF(N233="zákl. prenesená",J233,0)</f>
        <v>0</v>
      </c>
      <c r="BH233" s="245">
        <f>IF(N233="zníž. prenesená",J233,0)</f>
        <v>0</v>
      </c>
      <c r="BI233" s="245">
        <f>IF(N233="nulová",J233,0)</f>
        <v>0</v>
      </c>
      <c r="BJ233" s="16" t="s">
        <v>88</v>
      </c>
      <c r="BK233" s="245">
        <f>ROUND(I233*H233,2)</f>
        <v>0</v>
      </c>
      <c r="BL233" s="16" t="s">
        <v>1845</v>
      </c>
      <c r="BM233" s="244" t="s">
        <v>1858</v>
      </c>
    </row>
    <row r="234" s="1" customFormat="1" ht="6.96" customHeight="1">
      <c r="B234" s="60"/>
      <c r="C234" s="61"/>
      <c r="D234" s="61"/>
      <c r="E234" s="61"/>
      <c r="F234" s="61"/>
      <c r="G234" s="61"/>
      <c r="H234" s="61"/>
      <c r="I234" s="183"/>
      <c r="J234" s="61"/>
      <c r="K234" s="61"/>
      <c r="L234" s="42"/>
    </row>
  </sheetData>
  <sheetProtection sheet="1" autoFilter="0" formatColumns="0" formatRows="0" objects="1" scenarios="1" spinCount="100000" saltValue="IiIq1LAZC6d7xQdanMr30f7QXWXb8BfaW6+aGuXb6F2hSoJ++lEngOQvU2AHZ/ul5a33SRYeHZ//GoqwI8E8lg==" hashValue="ulxY9Lr8jTszy9WZpdzKuyK31jqmpxvr2cFSyr+u5G7ksBx3wvtYuVmszejjgHDS0TtH4DwK2fGe1sz+Td54UA==" algorithmName="SHA-512" password="CC35"/>
  <autoFilter ref="C126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95</v>
      </c>
    </row>
    <row r="3" hidden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75</v>
      </c>
    </row>
    <row r="4" hidden="1" ht="24.96" customHeight="1">
      <c r="B4" s="19"/>
      <c r="D4" s="145" t="s">
        <v>110</v>
      </c>
      <c r="L4" s="19"/>
      <c r="M4" s="146" t="s">
        <v>9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7" t="s">
        <v>15</v>
      </c>
      <c r="L6" s="19"/>
    </row>
    <row r="7" hidden="1" ht="16.5" customHeight="1">
      <c r="B7" s="19"/>
      <c r="E7" s="148" t="str">
        <f>'Rekapitulácia stavby'!K6</f>
        <v>Rozšírenie kapacity ŠJ E. Lániho č.s.261/7 v Bytči - prístavba</v>
      </c>
      <c r="F7" s="147"/>
      <c r="G7" s="147"/>
      <c r="H7" s="147"/>
      <c r="L7" s="19"/>
    </row>
    <row r="8" hidden="1" ht="12" customHeight="1">
      <c r="B8" s="19"/>
      <c r="D8" s="147" t="s">
        <v>123</v>
      </c>
      <c r="L8" s="19"/>
    </row>
    <row r="9" hidden="1" s="1" customFormat="1" ht="16.5" customHeight="1">
      <c r="B9" s="42"/>
      <c r="E9" s="148" t="s">
        <v>127</v>
      </c>
      <c r="F9" s="1"/>
      <c r="G9" s="1"/>
      <c r="H9" s="1"/>
      <c r="I9" s="149"/>
      <c r="L9" s="42"/>
    </row>
    <row r="10" hidden="1" s="1" customFormat="1" ht="12" customHeight="1">
      <c r="B10" s="42"/>
      <c r="D10" s="147" t="s">
        <v>131</v>
      </c>
      <c r="I10" s="149"/>
      <c r="L10" s="42"/>
    </row>
    <row r="11" hidden="1" s="1" customFormat="1" ht="36.96" customHeight="1">
      <c r="B11" s="42"/>
      <c r="E11" s="150" t="s">
        <v>1859</v>
      </c>
      <c r="F11" s="1"/>
      <c r="G11" s="1"/>
      <c r="H11" s="1"/>
      <c r="I11" s="149"/>
      <c r="L11" s="42"/>
    </row>
    <row r="12" hidden="1" s="1" customFormat="1">
      <c r="B12" s="42"/>
      <c r="I12" s="149"/>
      <c r="L12" s="42"/>
    </row>
    <row r="13" hidden="1" s="1" customFormat="1" ht="12" customHeight="1">
      <c r="B13" s="42"/>
      <c r="D13" s="147" t="s">
        <v>17</v>
      </c>
      <c r="F13" s="135" t="s">
        <v>1</v>
      </c>
      <c r="I13" s="151" t="s">
        <v>18</v>
      </c>
      <c r="J13" s="135" t="s">
        <v>1</v>
      </c>
      <c r="L13" s="42"/>
    </row>
    <row r="14" hidden="1" s="1" customFormat="1" ht="12" customHeight="1">
      <c r="B14" s="42"/>
      <c r="D14" s="147" t="s">
        <v>19</v>
      </c>
      <c r="F14" s="135" t="s">
        <v>20</v>
      </c>
      <c r="I14" s="151" t="s">
        <v>21</v>
      </c>
      <c r="J14" s="152" t="str">
        <f>'Rekapitulácia stavby'!AN8</f>
        <v>17. 6. 2019</v>
      </c>
      <c r="L14" s="42"/>
    </row>
    <row r="15" hidden="1" s="1" customFormat="1" ht="10.8" customHeight="1">
      <c r="B15" s="42"/>
      <c r="I15" s="149"/>
      <c r="L15" s="42"/>
    </row>
    <row r="16" hidden="1" s="1" customFormat="1" ht="12" customHeight="1">
      <c r="B16" s="42"/>
      <c r="D16" s="147" t="s">
        <v>23</v>
      </c>
      <c r="I16" s="151" t="s">
        <v>24</v>
      </c>
      <c r="J16" s="135" t="s">
        <v>1</v>
      </c>
      <c r="L16" s="42"/>
    </row>
    <row r="17" hidden="1" s="1" customFormat="1" ht="18" customHeight="1">
      <c r="B17" s="42"/>
      <c r="E17" s="135" t="s">
        <v>25</v>
      </c>
      <c r="I17" s="151" t="s">
        <v>26</v>
      </c>
      <c r="J17" s="135" t="s">
        <v>1</v>
      </c>
      <c r="L17" s="42"/>
    </row>
    <row r="18" hidden="1" s="1" customFormat="1" ht="6.96" customHeight="1">
      <c r="B18" s="42"/>
      <c r="I18" s="149"/>
      <c r="L18" s="42"/>
    </row>
    <row r="19" hidden="1" s="1" customFormat="1" ht="12" customHeight="1">
      <c r="B19" s="42"/>
      <c r="D19" s="147" t="s">
        <v>27</v>
      </c>
      <c r="I19" s="151" t="s">
        <v>24</v>
      </c>
      <c r="J19" s="32" t="str">
        <f>'Rekapitulácia stavby'!AN13</f>
        <v>Vyplň údaj</v>
      </c>
      <c r="L19" s="42"/>
    </row>
    <row r="20" hidden="1" s="1" customFormat="1" ht="18" customHeight="1">
      <c r="B20" s="42"/>
      <c r="E20" s="32" t="str">
        <f>'Rekapitulácia stavby'!E14</f>
        <v>Vyplň údaj</v>
      </c>
      <c r="F20" s="135"/>
      <c r="G20" s="135"/>
      <c r="H20" s="135"/>
      <c r="I20" s="151" t="s">
        <v>26</v>
      </c>
      <c r="J20" s="32" t="str">
        <f>'Rekapitulácia stavby'!AN14</f>
        <v>Vyplň údaj</v>
      </c>
      <c r="L20" s="42"/>
    </row>
    <row r="21" hidden="1" s="1" customFormat="1" ht="6.96" customHeight="1">
      <c r="B21" s="42"/>
      <c r="I21" s="149"/>
      <c r="L21" s="42"/>
    </row>
    <row r="22" hidden="1" s="1" customFormat="1" ht="12" customHeight="1">
      <c r="B22" s="42"/>
      <c r="D22" s="147" t="s">
        <v>29</v>
      </c>
      <c r="I22" s="151" t="s">
        <v>24</v>
      </c>
      <c r="J22" s="135" t="s">
        <v>1</v>
      </c>
      <c r="L22" s="42"/>
    </row>
    <row r="23" hidden="1" s="1" customFormat="1" ht="18" customHeight="1">
      <c r="B23" s="42"/>
      <c r="E23" s="135" t="s">
        <v>1860</v>
      </c>
      <c r="I23" s="151" t="s">
        <v>26</v>
      </c>
      <c r="J23" s="135" t="s">
        <v>1</v>
      </c>
      <c r="L23" s="42"/>
    </row>
    <row r="24" hidden="1" s="1" customFormat="1" ht="6.96" customHeight="1">
      <c r="B24" s="42"/>
      <c r="I24" s="149"/>
      <c r="L24" s="42"/>
    </row>
    <row r="25" hidden="1" s="1" customFormat="1" ht="12" customHeight="1">
      <c r="B25" s="42"/>
      <c r="D25" s="147" t="s">
        <v>32</v>
      </c>
      <c r="I25" s="151" t="s">
        <v>24</v>
      </c>
      <c r="J25" s="135" t="s">
        <v>1</v>
      </c>
      <c r="L25" s="42"/>
    </row>
    <row r="26" hidden="1" s="1" customFormat="1" ht="18" customHeight="1">
      <c r="B26" s="42"/>
      <c r="E26" s="135" t="s">
        <v>1861</v>
      </c>
      <c r="I26" s="151" t="s">
        <v>26</v>
      </c>
      <c r="J26" s="135" t="s">
        <v>1</v>
      </c>
      <c r="L26" s="42"/>
    </row>
    <row r="27" hidden="1" s="1" customFormat="1" ht="6.96" customHeight="1">
      <c r="B27" s="42"/>
      <c r="I27" s="149"/>
      <c r="L27" s="42"/>
    </row>
    <row r="28" hidden="1" s="1" customFormat="1" ht="12" customHeight="1">
      <c r="B28" s="42"/>
      <c r="D28" s="147" t="s">
        <v>34</v>
      </c>
      <c r="I28" s="149"/>
      <c r="L28" s="42"/>
    </row>
    <row r="29" hidden="1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hidden="1" s="1" customFormat="1" ht="6.96" customHeight="1">
      <c r="B30" s="42"/>
      <c r="I30" s="149"/>
      <c r="L30" s="42"/>
    </row>
    <row r="31" hidden="1" s="1" customFormat="1" ht="6.96" customHeight="1">
      <c r="B31" s="42"/>
      <c r="D31" s="77"/>
      <c r="E31" s="77"/>
      <c r="F31" s="77"/>
      <c r="G31" s="77"/>
      <c r="H31" s="77"/>
      <c r="I31" s="157"/>
      <c r="J31" s="77"/>
      <c r="K31" s="77"/>
      <c r="L31" s="42"/>
    </row>
    <row r="32" hidden="1" s="1" customFormat="1" ht="25.44" customHeight="1">
      <c r="B32" s="42"/>
      <c r="D32" s="158" t="s">
        <v>35</v>
      </c>
      <c r="I32" s="149"/>
      <c r="J32" s="159">
        <f>ROUND(J131, 2)</f>
        <v>0</v>
      </c>
      <c r="L32" s="42"/>
    </row>
    <row r="33" hidden="1" s="1" customFormat="1" ht="6.96" customHeight="1">
      <c r="B33" s="42"/>
      <c r="D33" s="77"/>
      <c r="E33" s="77"/>
      <c r="F33" s="77"/>
      <c r="G33" s="77"/>
      <c r="H33" s="77"/>
      <c r="I33" s="157"/>
      <c r="J33" s="77"/>
      <c r="K33" s="77"/>
      <c r="L33" s="42"/>
    </row>
    <row r="34" hidden="1" s="1" customFormat="1" ht="14.4" customHeight="1">
      <c r="B34" s="42"/>
      <c r="F34" s="160" t="s">
        <v>37</v>
      </c>
      <c r="I34" s="161" t="s">
        <v>36</v>
      </c>
      <c r="J34" s="160" t="s">
        <v>38</v>
      </c>
      <c r="L34" s="42"/>
    </row>
    <row r="35" hidden="1" s="1" customFormat="1" ht="14.4" customHeight="1">
      <c r="B35" s="42"/>
      <c r="D35" s="162" t="s">
        <v>39</v>
      </c>
      <c r="E35" s="147" t="s">
        <v>40</v>
      </c>
      <c r="F35" s="163">
        <f>ROUND((SUM(BE131:BE213)),  2)</f>
        <v>0</v>
      </c>
      <c r="I35" s="164">
        <v>0.20000000000000001</v>
      </c>
      <c r="J35" s="163">
        <f>ROUND(((SUM(BE131:BE213))*I35),  2)</f>
        <v>0</v>
      </c>
      <c r="L35" s="42"/>
    </row>
    <row r="36" hidden="1" s="1" customFormat="1" ht="14.4" customHeight="1">
      <c r="B36" s="42"/>
      <c r="E36" s="147" t="s">
        <v>41</v>
      </c>
      <c r="F36" s="163">
        <f>ROUND((SUM(BF131:BF213)),  2)</f>
        <v>0</v>
      </c>
      <c r="I36" s="164">
        <v>0.20000000000000001</v>
      </c>
      <c r="J36" s="163">
        <f>ROUND(((SUM(BF131:BF213))*I36),  2)</f>
        <v>0</v>
      </c>
      <c r="L36" s="42"/>
    </row>
    <row r="37" hidden="1" s="1" customFormat="1" ht="14.4" customHeight="1">
      <c r="B37" s="42"/>
      <c r="E37" s="147" t="s">
        <v>42</v>
      </c>
      <c r="F37" s="163">
        <f>ROUND((SUM(BG131:BG213)),  2)</f>
        <v>0</v>
      </c>
      <c r="I37" s="164">
        <v>0.20000000000000001</v>
      </c>
      <c r="J37" s="163">
        <f>0</f>
        <v>0</v>
      </c>
      <c r="L37" s="42"/>
    </row>
    <row r="38" hidden="1" s="1" customFormat="1" ht="14.4" customHeight="1">
      <c r="B38" s="42"/>
      <c r="E38" s="147" t="s">
        <v>43</v>
      </c>
      <c r="F38" s="163">
        <f>ROUND((SUM(BH131:BH213)),  2)</f>
        <v>0</v>
      </c>
      <c r="I38" s="164">
        <v>0.20000000000000001</v>
      </c>
      <c r="J38" s="163">
        <f>0</f>
        <v>0</v>
      </c>
      <c r="L38" s="42"/>
    </row>
    <row r="39" hidden="1" s="1" customFormat="1" ht="14.4" customHeight="1">
      <c r="B39" s="42"/>
      <c r="E39" s="147" t="s">
        <v>44</v>
      </c>
      <c r="F39" s="163">
        <f>ROUND((SUM(BI131:BI213)),  2)</f>
        <v>0</v>
      </c>
      <c r="I39" s="164">
        <v>0</v>
      </c>
      <c r="J39" s="163">
        <f>0</f>
        <v>0</v>
      </c>
      <c r="L39" s="42"/>
    </row>
    <row r="40" hidden="1" s="1" customFormat="1" ht="6.96" customHeight="1">
      <c r="B40" s="42"/>
      <c r="I40" s="149"/>
      <c r="L40" s="42"/>
    </row>
    <row r="41" hidden="1" s="1" customFormat="1" ht="25.44" customHeight="1">
      <c r="B41" s="42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42"/>
    </row>
    <row r="42" hidden="1" s="1" customFormat="1" ht="14.4" customHeight="1">
      <c r="B42" s="42"/>
      <c r="I42" s="149"/>
      <c r="L42" s="42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73" t="s">
        <v>52</v>
      </c>
      <c r="E65" s="174"/>
      <c r="F65" s="174"/>
      <c r="G65" s="173" t="s">
        <v>53</v>
      </c>
      <c r="H65" s="174"/>
      <c r="I65" s="175"/>
      <c r="J65" s="174"/>
      <c r="K65" s="174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42"/>
    </row>
    <row r="77" hidden="1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2"/>
    </row>
    <row r="78" hidden="1"/>
    <row r="79" hidden="1"/>
    <row r="80" hidden="1"/>
    <row r="81" hidden="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2"/>
    </row>
    <row r="82" hidden="1" s="1" customFormat="1" ht="24.96" customHeight="1">
      <c r="B82" s="37"/>
      <c r="C82" s="22" t="s">
        <v>200</v>
      </c>
      <c r="D82" s="38"/>
      <c r="E82" s="38"/>
      <c r="F82" s="38"/>
      <c r="G82" s="38"/>
      <c r="H82" s="38"/>
      <c r="I82" s="149"/>
      <c r="J82" s="38"/>
      <c r="K82" s="38"/>
      <c r="L82" s="42"/>
    </row>
    <row r="83" hidden="1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hidden="1" s="1" customFormat="1" ht="12" customHeight="1">
      <c r="B84" s="37"/>
      <c r="C84" s="31" t="s">
        <v>15</v>
      </c>
      <c r="D84" s="38"/>
      <c r="E84" s="38"/>
      <c r="F84" s="38"/>
      <c r="G84" s="38"/>
      <c r="H84" s="38"/>
      <c r="I84" s="149"/>
      <c r="J84" s="38"/>
      <c r="K84" s="38"/>
      <c r="L84" s="42"/>
    </row>
    <row r="85" hidden="1" s="1" customFormat="1" ht="16.5" customHeight="1">
      <c r="B85" s="37"/>
      <c r="C85" s="38"/>
      <c r="D85" s="38"/>
      <c r="E85" s="187" t="str">
        <f>E7</f>
        <v>Rozšírenie kapacity ŠJ E. Lániho č.s.261/7 v Bytči - prístavba</v>
      </c>
      <c r="F85" s="31"/>
      <c r="G85" s="31"/>
      <c r="H85" s="31"/>
      <c r="I85" s="149"/>
      <c r="J85" s="38"/>
      <c r="K85" s="38"/>
      <c r="L85" s="42"/>
    </row>
    <row r="86" hidden="1" ht="12" customHeight="1">
      <c r="B86" s="20"/>
      <c r="C86" s="31" t="s">
        <v>123</v>
      </c>
      <c r="D86" s="21"/>
      <c r="E86" s="21"/>
      <c r="F86" s="21"/>
      <c r="G86" s="21"/>
      <c r="H86" s="21"/>
      <c r="I86" s="140"/>
      <c r="J86" s="21"/>
      <c r="K86" s="21"/>
      <c r="L86" s="19"/>
    </row>
    <row r="87" hidden="1" s="1" customFormat="1" ht="16.5" customHeight="1">
      <c r="B87" s="37"/>
      <c r="C87" s="38"/>
      <c r="D87" s="38"/>
      <c r="E87" s="187" t="s">
        <v>127</v>
      </c>
      <c r="F87" s="38"/>
      <c r="G87" s="38"/>
      <c r="H87" s="38"/>
      <c r="I87" s="149"/>
      <c r="J87" s="38"/>
      <c r="K87" s="38"/>
      <c r="L87" s="42"/>
    </row>
    <row r="88" hidden="1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9"/>
      <c r="J88" s="38"/>
      <c r="K88" s="38"/>
      <c r="L88" s="42"/>
    </row>
    <row r="89" hidden="1" s="1" customFormat="1" ht="16.5" customHeight="1">
      <c r="B89" s="37"/>
      <c r="C89" s="38"/>
      <c r="D89" s="38"/>
      <c r="E89" s="70" t="str">
        <f>E11</f>
        <v>SO 01.4 - Zdravotechnika</v>
      </c>
      <c r="F89" s="38"/>
      <c r="G89" s="38"/>
      <c r="H89" s="38"/>
      <c r="I89" s="149"/>
      <c r="J89" s="38"/>
      <c r="K89" s="38"/>
      <c r="L89" s="42"/>
    </row>
    <row r="90" hidden="1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hidden="1" s="1" customFormat="1" ht="12" customHeight="1">
      <c r="B91" s="37"/>
      <c r="C91" s="31" t="s">
        <v>19</v>
      </c>
      <c r="D91" s="38"/>
      <c r="E91" s="38"/>
      <c r="F91" s="26" t="str">
        <f>F14</f>
        <v>Bytča</v>
      </c>
      <c r="G91" s="38"/>
      <c r="H91" s="38"/>
      <c r="I91" s="151" t="s">
        <v>21</v>
      </c>
      <c r="J91" s="73" t="str">
        <f>IF(J14="","",J14)</f>
        <v>17. 6. 2019</v>
      </c>
      <c r="K91" s="38"/>
      <c r="L91" s="42"/>
    </row>
    <row r="92" hidden="1" s="1" customFormat="1" ht="6.96" customHeight="1">
      <c r="B92" s="37"/>
      <c r="C92" s="38"/>
      <c r="D92" s="38"/>
      <c r="E92" s="38"/>
      <c r="F92" s="38"/>
      <c r="G92" s="38"/>
      <c r="H92" s="38"/>
      <c r="I92" s="149"/>
      <c r="J92" s="38"/>
      <c r="K92" s="38"/>
      <c r="L92" s="42"/>
    </row>
    <row r="93" hidden="1" s="1" customFormat="1" ht="15.15" customHeight="1">
      <c r="B93" s="37"/>
      <c r="C93" s="31" t="s">
        <v>23</v>
      </c>
      <c r="D93" s="38"/>
      <c r="E93" s="38"/>
      <c r="F93" s="26" t="str">
        <f>E17</f>
        <v>Mesto Bytča, Námestie SR 1, Bytča</v>
      </c>
      <c r="G93" s="38"/>
      <c r="H93" s="38"/>
      <c r="I93" s="151" t="s">
        <v>29</v>
      </c>
      <c r="J93" s="35" t="str">
        <f>E23</f>
        <v>Ing. Ján Bátor</v>
      </c>
      <c r="K93" s="38"/>
      <c r="L93" s="42"/>
    </row>
    <row r="94" hidden="1" s="1" customFormat="1" ht="15.15" customHeight="1">
      <c r="B94" s="37"/>
      <c r="C94" s="31" t="s">
        <v>27</v>
      </c>
      <c r="D94" s="38"/>
      <c r="E94" s="38"/>
      <c r="F94" s="26" t="str">
        <f>IF(E20="","",E20)</f>
        <v>Vyplň údaj</v>
      </c>
      <c r="G94" s="38"/>
      <c r="H94" s="38"/>
      <c r="I94" s="151" t="s">
        <v>32</v>
      </c>
      <c r="J94" s="35" t="str">
        <f>E26</f>
        <v>Bc. Marek Kovačic</v>
      </c>
      <c r="K94" s="38"/>
      <c r="L94" s="42"/>
    </row>
    <row r="95" hidden="1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hidden="1" s="1" customFormat="1" ht="29.28" customHeight="1">
      <c r="B96" s="37"/>
      <c r="C96" s="188" t="s">
        <v>201</v>
      </c>
      <c r="D96" s="189"/>
      <c r="E96" s="189"/>
      <c r="F96" s="189"/>
      <c r="G96" s="189"/>
      <c r="H96" s="189"/>
      <c r="I96" s="190"/>
      <c r="J96" s="191" t="s">
        <v>202</v>
      </c>
      <c r="K96" s="189"/>
      <c r="L96" s="42"/>
    </row>
    <row r="97" hidden="1" s="1" customFormat="1" ht="10.32" customHeight="1">
      <c r="B97" s="37"/>
      <c r="C97" s="38"/>
      <c r="D97" s="38"/>
      <c r="E97" s="38"/>
      <c r="F97" s="38"/>
      <c r="G97" s="38"/>
      <c r="H97" s="38"/>
      <c r="I97" s="149"/>
      <c r="J97" s="38"/>
      <c r="K97" s="38"/>
      <c r="L97" s="42"/>
    </row>
    <row r="98" hidden="1" s="1" customFormat="1" ht="22.8" customHeight="1">
      <c r="B98" s="37"/>
      <c r="C98" s="192" t="s">
        <v>203</v>
      </c>
      <c r="D98" s="38"/>
      <c r="E98" s="38"/>
      <c r="F98" s="38"/>
      <c r="G98" s="38"/>
      <c r="H98" s="38"/>
      <c r="I98" s="149"/>
      <c r="J98" s="104">
        <f>J131</f>
        <v>0</v>
      </c>
      <c r="K98" s="38"/>
      <c r="L98" s="42"/>
      <c r="AU98" s="16" t="s">
        <v>204</v>
      </c>
    </row>
    <row r="99" hidden="1" s="8" customFormat="1" ht="24.96" customHeight="1">
      <c r="B99" s="193"/>
      <c r="C99" s="194"/>
      <c r="D99" s="195" t="s">
        <v>205</v>
      </c>
      <c r="E99" s="196"/>
      <c r="F99" s="196"/>
      <c r="G99" s="196"/>
      <c r="H99" s="196"/>
      <c r="I99" s="197"/>
      <c r="J99" s="198">
        <f>J132</f>
        <v>0</v>
      </c>
      <c r="K99" s="194"/>
      <c r="L99" s="199"/>
    </row>
    <row r="100" hidden="1" s="9" customFormat="1" ht="19.92" customHeight="1">
      <c r="B100" s="200"/>
      <c r="C100" s="127"/>
      <c r="D100" s="201" t="s">
        <v>212</v>
      </c>
      <c r="E100" s="202"/>
      <c r="F100" s="202"/>
      <c r="G100" s="202"/>
      <c r="H100" s="202"/>
      <c r="I100" s="203"/>
      <c r="J100" s="204">
        <f>J133</f>
        <v>0</v>
      </c>
      <c r="K100" s="127"/>
      <c r="L100" s="205"/>
    </row>
    <row r="101" hidden="1" s="8" customFormat="1" ht="24.96" customHeight="1">
      <c r="B101" s="193"/>
      <c r="C101" s="194"/>
      <c r="D101" s="195" t="s">
        <v>214</v>
      </c>
      <c r="E101" s="196"/>
      <c r="F101" s="196"/>
      <c r="G101" s="196"/>
      <c r="H101" s="196"/>
      <c r="I101" s="197"/>
      <c r="J101" s="198">
        <f>J137</f>
        <v>0</v>
      </c>
      <c r="K101" s="194"/>
      <c r="L101" s="199"/>
    </row>
    <row r="102" hidden="1" s="9" customFormat="1" ht="19.92" customHeight="1">
      <c r="B102" s="200"/>
      <c r="C102" s="127"/>
      <c r="D102" s="201" t="s">
        <v>217</v>
      </c>
      <c r="E102" s="202"/>
      <c r="F102" s="202"/>
      <c r="G102" s="202"/>
      <c r="H102" s="202"/>
      <c r="I102" s="203"/>
      <c r="J102" s="204">
        <f>J138</f>
        <v>0</v>
      </c>
      <c r="K102" s="127"/>
      <c r="L102" s="205"/>
    </row>
    <row r="103" hidden="1" s="9" customFormat="1" ht="19.92" customHeight="1">
      <c r="B103" s="200"/>
      <c r="C103" s="127"/>
      <c r="D103" s="201" t="s">
        <v>1862</v>
      </c>
      <c r="E103" s="202"/>
      <c r="F103" s="202"/>
      <c r="G103" s="202"/>
      <c r="H103" s="202"/>
      <c r="I103" s="203"/>
      <c r="J103" s="204">
        <f>J146</f>
        <v>0</v>
      </c>
      <c r="K103" s="127"/>
      <c r="L103" s="205"/>
    </row>
    <row r="104" hidden="1" s="9" customFormat="1" ht="19.92" customHeight="1">
      <c r="B104" s="200"/>
      <c r="C104" s="127"/>
      <c r="D104" s="201" t="s">
        <v>1863</v>
      </c>
      <c r="E104" s="202"/>
      <c r="F104" s="202"/>
      <c r="G104" s="202"/>
      <c r="H104" s="202"/>
      <c r="I104" s="203"/>
      <c r="J104" s="204">
        <f>J159</f>
        <v>0</v>
      </c>
      <c r="K104" s="127"/>
      <c r="L104" s="205"/>
    </row>
    <row r="105" hidden="1" s="9" customFormat="1" ht="19.92" customHeight="1">
      <c r="B105" s="200"/>
      <c r="C105" s="127"/>
      <c r="D105" s="201" t="s">
        <v>1864</v>
      </c>
      <c r="E105" s="202"/>
      <c r="F105" s="202"/>
      <c r="G105" s="202"/>
      <c r="H105" s="202"/>
      <c r="I105" s="203"/>
      <c r="J105" s="204">
        <f>J182</f>
        <v>0</v>
      </c>
      <c r="K105" s="127"/>
      <c r="L105" s="205"/>
    </row>
    <row r="106" hidden="1" s="9" customFormat="1" ht="19.92" customHeight="1">
      <c r="B106" s="200"/>
      <c r="C106" s="127"/>
      <c r="D106" s="201" t="s">
        <v>218</v>
      </c>
      <c r="E106" s="202"/>
      <c r="F106" s="202"/>
      <c r="G106" s="202"/>
      <c r="H106" s="202"/>
      <c r="I106" s="203"/>
      <c r="J106" s="204">
        <f>J205</f>
        <v>0</v>
      </c>
      <c r="K106" s="127"/>
      <c r="L106" s="205"/>
    </row>
    <row r="107" hidden="1" s="8" customFormat="1" ht="24.96" customHeight="1">
      <c r="B107" s="193"/>
      <c r="C107" s="194"/>
      <c r="D107" s="195" t="s">
        <v>1554</v>
      </c>
      <c r="E107" s="196"/>
      <c r="F107" s="196"/>
      <c r="G107" s="196"/>
      <c r="H107" s="196"/>
      <c r="I107" s="197"/>
      <c r="J107" s="198">
        <f>J208</f>
        <v>0</v>
      </c>
      <c r="K107" s="194"/>
      <c r="L107" s="199"/>
    </row>
    <row r="108" hidden="1" s="9" customFormat="1" ht="19.92" customHeight="1">
      <c r="B108" s="200"/>
      <c r="C108" s="127"/>
      <c r="D108" s="201" t="s">
        <v>1865</v>
      </c>
      <c r="E108" s="202"/>
      <c r="F108" s="202"/>
      <c r="G108" s="202"/>
      <c r="H108" s="202"/>
      <c r="I108" s="203"/>
      <c r="J108" s="204">
        <f>J209</f>
        <v>0</v>
      </c>
      <c r="K108" s="127"/>
      <c r="L108" s="205"/>
    </row>
    <row r="109" hidden="1" s="8" customFormat="1" ht="24.96" customHeight="1">
      <c r="B109" s="193"/>
      <c r="C109" s="194"/>
      <c r="D109" s="195" t="s">
        <v>1557</v>
      </c>
      <c r="E109" s="196"/>
      <c r="F109" s="196"/>
      <c r="G109" s="196"/>
      <c r="H109" s="196"/>
      <c r="I109" s="197"/>
      <c r="J109" s="198">
        <f>J212</f>
        <v>0</v>
      </c>
      <c r="K109" s="194"/>
      <c r="L109" s="199"/>
    </row>
    <row r="110" hidden="1" s="1" customFormat="1" ht="21.84" customHeight="1">
      <c r="B110" s="37"/>
      <c r="C110" s="38"/>
      <c r="D110" s="38"/>
      <c r="E110" s="38"/>
      <c r="F110" s="38"/>
      <c r="G110" s="38"/>
      <c r="H110" s="38"/>
      <c r="I110" s="149"/>
      <c r="J110" s="38"/>
      <c r="K110" s="38"/>
      <c r="L110" s="42"/>
    </row>
    <row r="111" hidden="1" s="1" customFormat="1" ht="6.96" customHeight="1">
      <c r="B111" s="60"/>
      <c r="C111" s="61"/>
      <c r="D111" s="61"/>
      <c r="E111" s="61"/>
      <c r="F111" s="61"/>
      <c r="G111" s="61"/>
      <c r="H111" s="61"/>
      <c r="I111" s="183"/>
      <c r="J111" s="61"/>
      <c r="K111" s="61"/>
      <c r="L111" s="42"/>
    </row>
    <row r="112" hidden="1"/>
    <row r="113" hidden="1"/>
    <row r="114" hidden="1"/>
    <row r="115" s="1" customFormat="1" ht="6.96" customHeight="1">
      <c r="B115" s="62"/>
      <c r="C115" s="63"/>
      <c r="D115" s="63"/>
      <c r="E115" s="63"/>
      <c r="F115" s="63"/>
      <c r="G115" s="63"/>
      <c r="H115" s="63"/>
      <c r="I115" s="186"/>
      <c r="J115" s="63"/>
      <c r="K115" s="63"/>
      <c r="L115" s="42"/>
    </row>
    <row r="116" s="1" customFormat="1" ht="24.96" customHeight="1">
      <c r="B116" s="37"/>
      <c r="C116" s="22" t="s">
        <v>227</v>
      </c>
      <c r="D116" s="38"/>
      <c r="E116" s="38"/>
      <c r="F116" s="38"/>
      <c r="G116" s="38"/>
      <c r="H116" s="38"/>
      <c r="I116" s="149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9"/>
      <c r="J117" s="38"/>
      <c r="K117" s="38"/>
      <c r="L117" s="42"/>
    </row>
    <row r="118" s="1" customFormat="1" ht="12" customHeight="1">
      <c r="B118" s="37"/>
      <c r="C118" s="31" t="s">
        <v>15</v>
      </c>
      <c r="D118" s="38"/>
      <c r="E118" s="38"/>
      <c r="F118" s="38"/>
      <c r="G118" s="38"/>
      <c r="H118" s="38"/>
      <c r="I118" s="149"/>
      <c r="J118" s="38"/>
      <c r="K118" s="38"/>
      <c r="L118" s="42"/>
    </row>
    <row r="119" s="1" customFormat="1" ht="16.5" customHeight="1">
      <c r="B119" s="37"/>
      <c r="C119" s="38"/>
      <c r="D119" s="38"/>
      <c r="E119" s="187" t="str">
        <f>E7</f>
        <v>Rozšírenie kapacity ŠJ E. Lániho č.s.261/7 v Bytči - prístavba</v>
      </c>
      <c r="F119" s="31"/>
      <c r="G119" s="31"/>
      <c r="H119" s="31"/>
      <c r="I119" s="149"/>
      <c r="J119" s="38"/>
      <c r="K119" s="38"/>
      <c r="L119" s="42"/>
    </row>
    <row r="120" ht="12" customHeight="1">
      <c r="B120" s="20"/>
      <c r="C120" s="31" t="s">
        <v>123</v>
      </c>
      <c r="D120" s="21"/>
      <c r="E120" s="21"/>
      <c r="F120" s="21"/>
      <c r="G120" s="21"/>
      <c r="H120" s="21"/>
      <c r="I120" s="140"/>
      <c r="J120" s="21"/>
      <c r="K120" s="21"/>
      <c r="L120" s="19"/>
    </row>
    <row r="121" s="1" customFormat="1" ht="16.5" customHeight="1">
      <c r="B121" s="37"/>
      <c r="C121" s="38"/>
      <c r="D121" s="38"/>
      <c r="E121" s="187" t="s">
        <v>127</v>
      </c>
      <c r="F121" s="38"/>
      <c r="G121" s="38"/>
      <c r="H121" s="38"/>
      <c r="I121" s="149"/>
      <c r="J121" s="38"/>
      <c r="K121" s="38"/>
      <c r="L121" s="42"/>
    </row>
    <row r="122" s="1" customFormat="1" ht="12" customHeight="1">
      <c r="B122" s="37"/>
      <c r="C122" s="31" t="s">
        <v>131</v>
      </c>
      <c r="D122" s="38"/>
      <c r="E122" s="38"/>
      <c r="F122" s="38"/>
      <c r="G122" s="38"/>
      <c r="H122" s="38"/>
      <c r="I122" s="149"/>
      <c r="J122" s="38"/>
      <c r="K122" s="38"/>
      <c r="L122" s="42"/>
    </row>
    <row r="123" s="1" customFormat="1" ht="16.5" customHeight="1">
      <c r="B123" s="37"/>
      <c r="C123" s="38"/>
      <c r="D123" s="38"/>
      <c r="E123" s="70" t="str">
        <f>E11</f>
        <v>SO 01.4 - Zdravotechnika</v>
      </c>
      <c r="F123" s="38"/>
      <c r="G123" s="38"/>
      <c r="H123" s="38"/>
      <c r="I123" s="149"/>
      <c r="J123" s="38"/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49"/>
      <c r="J124" s="38"/>
      <c r="K124" s="38"/>
      <c r="L124" s="42"/>
    </row>
    <row r="125" s="1" customFormat="1" ht="12" customHeight="1">
      <c r="B125" s="37"/>
      <c r="C125" s="31" t="s">
        <v>19</v>
      </c>
      <c r="D125" s="38"/>
      <c r="E125" s="38"/>
      <c r="F125" s="26" t="str">
        <f>F14</f>
        <v>Bytča</v>
      </c>
      <c r="G125" s="38"/>
      <c r="H125" s="38"/>
      <c r="I125" s="151" t="s">
        <v>21</v>
      </c>
      <c r="J125" s="73" t="str">
        <f>IF(J14="","",J14)</f>
        <v>17. 6. 2019</v>
      </c>
      <c r="K125" s="38"/>
      <c r="L125" s="42"/>
    </row>
    <row r="126" s="1" customFormat="1" ht="6.96" customHeight="1">
      <c r="B126" s="37"/>
      <c r="C126" s="38"/>
      <c r="D126" s="38"/>
      <c r="E126" s="38"/>
      <c r="F126" s="38"/>
      <c r="G126" s="38"/>
      <c r="H126" s="38"/>
      <c r="I126" s="149"/>
      <c r="J126" s="38"/>
      <c r="K126" s="38"/>
      <c r="L126" s="42"/>
    </row>
    <row r="127" s="1" customFormat="1" ht="15.15" customHeight="1">
      <c r="B127" s="37"/>
      <c r="C127" s="31" t="s">
        <v>23</v>
      </c>
      <c r="D127" s="38"/>
      <c r="E127" s="38"/>
      <c r="F127" s="26" t="str">
        <f>E17</f>
        <v>Mesto Bytča, Námestie SR 1, Bytča</v>
      </c>
      <c r="G127" s="38"/>
      <c r="H127" s="38"/>
      <c r="I127" s="151" t="s">
        <v>29</v>
      </c>
      <c r="J127" s="35" t="str">
        <f>E23</f>
        <v>Ing. Ján Bátor</v>
      </c>
      <c r="K127" s="38"/>
      <c r="L127" s="42"/>
    </row>
    <row r="128" s="1" customFormat="1" ht="15.15" customHeight="1">
      <c r="B128" s="37"/>
      <c r="C128" s="31" t="s">
        <v>27</v>
      </c>
      <c r="D128" s="38"/>
      <c r="E128" s="38"/>
      <c r="F128" s="26" t="str">
        <f>IF(E20="","",E20)</f>
        <v>Vyplň údaj</v>
      </c>
      <c r="G128" s="38"/>
      <c r="H128" s="38"/>
      <c r="I128" s="151" t="s">
        <v>32</v>
      </c>
      <c r="J128" s="35" t="str">
        <f>E26</f>
        <v>Bc. Marek Kovačic</v>
      </c>
      <c r="K128" s="38"/>
      <c r="L128" s="42"/>
    </row>
    <row r="129" s="1" customFormat="1" ht="10.32" customHeight="1">
      <c r="B129" s="37"/>
      <c r="C129" s="38"/>
      <c r="D129" s="38"/>
      <c r="E129" s="38"/>
      <c r="F129" s="38"/>
      <c r="G129" s="38"/>
      <c r="H129" s="38"/>
      <c r="I129" s="149"/>
      <c r="J129" s="38"/>
      <c r="K129" s="38"/>
      <c r="L129" s="42"/>
    </row>
    <row r="130" s="10" customFormat="1" ht="29.28" customHeight="1">
      <c r="B130" s="206"/>
      <c r="C130" s="207" t="s">
        <v>228</v>
      </c>
      <c r="D130" s="208" t="s">
        <v>60</v>
      </c>
      <c r="E130" s="208" t="s">
        <v>56</v>
      </c>
      <c r="F130" s="208" t="s">
        <v>57</v>
      </c>
      <c r="G130" s="208" t="s">
        <v>229</v>
      </c>
      <c r="H130" s="208" t="s">
        <v>230</v>
      </c>
      <c r="I130" s="209" t="s">
        <v>231</v>
      </c>
      <c r="J130" s="210" t="s">
        <v>202</v>
      </c>
      <c r="K130" s="211" t="s">
        <v>232</v>
      </c>
      <c r="L130" s="212"/>
      <c r="M130" s="94" t="s">
        <v>1</v>
      </c>
      <c r="N130" s="95" t="s">
        <v>39</v>
      </c>
      <c r="O130" s="95" t="s">
        <v>233</v>
      </c>
      <c r="P130" s="95" t="s">
        <v>234</v>
      </c>
      <c r="Q130" s="95" t="s">
        <v>235</v>
      </c>
      <c r="R130" s="95" t="s">
        <v>236</v>
      </c>
      <c r="S130" s="95" t="s">
        <v>237</v>
      </c>
      <c r="T130" s="96" t="s">
        <v>238</v>
      </c>
    </row>
    <row r="131" s="1" customFormat="1" ht="22.8" customHeight="1">
      <c r="B131" s="37"/>
      <c r="C131" s="101" t="s">
        <v>203</v>
      </c>
      <c r="D131" s="38"/>
      <c r="E131" s="38"/>
      <c r="F131" s="38"/>
      <c r="G131" s="38"/>
      <c r="H131" s="38"/>
      <c r="I131" s="149"/>
      <c r="J131" s="213">
        <f>BK131</f>
        <v>0</v>
      </c>
      <c r="K131" s="38"/>
      <c r="L131" s="42"/>
      <c r="M131" s="97"/>
      <c r="N131" s="98"/>
      <c r="O131" s="98"/>
      <c r="P131" s="214">
        <f>P132+P137+P208+P212</f>
        <v>0</v>
      </c>
      <c r="Q131" s="98"/>
      <c r="R131" s="214">
        <f>R132+R137+R208+R212</f>
        <v>0</v>
      </c>
      <c r="S131" s="98"/>
      <c r="T131" s="215">
        <f>T132+T137+T208+T212</f>
        <v>0</v>
      </c>
      <c r="AT131" s="16" t="s">
        <v>74</v>
      </c>
      <c r="AU131" s="16" t="s">
        <v>204</v>
      </c>
      <c r="BK131" s="216">
        <f>BK132+BK137+BK208+BK212</f>
        <v>0</v>
      </c>
    </row>
    <row r="132" s="11" customFormat="1" ht="25.92" customHeight="1">
      <c r="B132" s="217"/>
      <c r="C132" s="218"/>
      <c r="D132" s="219" t="s">
        <v>74</v>
      </c>
      <c r="E132" s="220" t="s">
        <v>239</v>
      </c>
      <c r="F132" s="220" t="s">
        <v>240</v>
      </c>
      <c r="G132" s="218"/>
      <c r="H132" s="218"/>
      <c r="I132" s="221"/>
      <c r="J132" s="222">
        <f>BK132</f>
        <v>0</v>
      </c>
      <c r="K132" s="218"/>
      <c r="L132" s="223"/>
      <c r="M132" s="224"/>
      <c r="N132" s="225"/>
      <c r="O132" s="225"/>
      <c r="P132" s="226">
        <f>P133</f>
        <v>0</v>
      </c>
      <c r="Q132" s="225"/>
      <c r="R132" s="226">
        <f>R133</f>
        <v>0</v>
      </c>
      <c r="S132" s="225"/>
      <c r="T132" s="227">
        <f>T133</f>
        <v>0</v>
      </c>
      <c r="AR132" s="228" t="s">
        <v>82</v>
      </c>
      <c r="AT132" s="229" t="s">
        <v>74</v>
      </c>
      <c r="AU132" s="229" t="s">
        <v>75</v>
      </c>
      <c r="AY132" s="228" t="s">
        <v>241</v>
      </c>
      <c r="BK132" s="230">
        <f>BK133</f>
        <v>0</v>
      </c>
    </row>
    <row r="133" s="11" customFormat="1" ht="22.8" customHeight="1">
      <c r="B133" s="217"/>
      <c r="C133" s="218"/>
      <c r="D133" s="219" t="s">
        <v>74</v>
      </c>
      <c r="E133" s="231" t="s">
        <v>294</v>
      </c>
      <c r="F133" s="231" t="s">
        <v>776</v>
      </c>
      <c r="G133" s="218"/>
      <c r="H133" s="218"/>
      <c r="I133" s="221"/>
      <c r="J133" s="232">
        <f>BK133</f>
        <v>0</v>
      </c>
      <c r="K133" s="218"/>
      <c r="L133" s="223"/>
      <c r="M133" s="224"/>
      <c r="N133" s="225"/>
      <c r="O133" s="225"/>
      <c r="P133" s="226">
        <f>SUM(P134:P136)</f>
        <v>0</v>
      </c>
      <c r="Q133" s="225"/>
      <c r="R133" s="226">
        <f>SUM(R134:R136)</f>
        <v>0</v>
      </c>
      <c r="S133" s="225"/>
      <c r="T133" s="227">
        <f>SUM(T134:T136)</f>
        <v>0</v>
      </c>
      <c r="AR133" s="228" t="s">
        <v>82</v>
      </c>
      <c r="AT133" s="229" t="s">
        <v>74</v>
      </c>
      <c r="AU133" s="229" t="s">
        <v>82</v>
      </c>
      <c r="AY133" s="228" t="s">
        <v>241</v>
      </c>
      <c r="BK133" s="230">
        <f>SUM(BK134:BK136)</f>
        <v>0</v>
      </c>
    </row>
    <row r="134" s="1" customFormat="1" ht="36" customHeight="1">
      <c r="B134" s="37"/>
      <c r="C134" s="233" t="s">
        <v>82</v>
      </c>
      <c r="D134" s="233" t="s">
        <v>243</v>
      </c>
      <c r="E134" s="234" t="s">
        <v>1866</v>
      </c>
      <c r="F134" s="235" t="s">
        <v>1867</v>
      </c>
      <c r="G134" s="236" t="s">
        <v>134</v>
      </c>
      <c r="H134" s="237">
        <v>15.6</v>
      </c>
      <c r="I134" s="238"/>
      <c r="J134" s="239">
        <f>ROUND(I134*H134,2)</f>
        <v>0</v>
      </c>
      <c r="K134" s="235" t="s">
        <v>1</v>
      </c>
      <c r="L134" s="42"/>
      <c r="M134" s="240" t="s">
        <v>1</v>
      </c>
      <c r="N134" s="241" t="s">
        <v>41</v>
      </c>
      <c r="O134" s="85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AR134" s="244" t="s">
        <v>247</v>
      </c>
      <c r="AT134" s="244" t="s">
        <v>243</v>
      </c>
      <c r="AU134" s="244" t="s">
        <v>88</v>
      </c>
      <c r="AY134" s="16" t="s">
        <v>241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6" t="s">
        <v>88</v>
      </c>
      <c r="BK134" s="245">
        <f>ROUND(I134*H134,2)</f>
        <v>0</v>
      </c>
      <c r="BL134" s="16" t="s">
        <v>247</v>
      </c>
      <c r="BM134" s="244" t="s">
        <v>1868</v>
      </c>
    </row>
    <row r="135" s="1" customFormat="1" ht="16.5" customHeight="1">
      <c r="B135" s="37"/>
      <c r="C135" s="233" t="s">
        <v>88</v>
      </c>
      <c r="D135" s="233" t="s">
        <v>243</v>
      </c>
      <c r="E135" s="234" t="s">
        <v>963</v>
      </c>
      <c r="F135" s="235" t="s">
        <v>964</v>
      </c>
      <c r="G135" s="236" t="s">
        <v>325</v>
      </c>
      <c r="H135" s="237">
        <v>0.86099999999999999</v>
      </c>
      <c r="I135" s="238"/>
      <c r="J135" s="239">
        <f>ROUND(I135*H135,2)</f>
        <v>0</v>
      </c>
      <c r="K135" s="235" t="s">
        <v>1</v>
      </c>
      <c r="L135" s="42"/>
      <c r="M135" s="240" t="s">
        <v>1</v>
      </c>
      <c r="N135" s="241" t="s">
        <v>41</v>
      </c>
      <c r="O135" s="85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AR135" s="244" t="s">
        <v>247</v>
      </c>
      <c r="AT135" s="244" t="s">
        <v>243</v>
      </c>
      <c r="AU135" s="244" t="s">
        <v>88</v>
      </c>
      <c r="AY135" s="16" t="s">
        <v>241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6" t="s">
        <v>88</v>
      </c>
      <c r="BK135" s="245">
        <f>ROUND(I135*H135,2)</f>
        <v>0</v>
      </c>
      <c r="BL135" s="16" t="s">
        <v>247</v>
      </c>
      <c r="BM135" s="244" t="s">
        <v>1869</v>
      </c>
    </row>
    <row r="136" s="1" customFormat="1" ht="24" customHeight="1">
      <c r="B136" s="37"/>
      <c r="C136" s="233" t="s">
        <v>256</v>
      </c>
      <c r="D136" s="233" t="s">
        <v>243</v>
      </c>
      <c r="E136" s="234" t="s">
        <v>1870</v>
      </c>
      <c r="F136" s="235" t="s">
        <v>1871</v>
      </c>
      <c r="G136" s="236" t="s">
        <v>325</v>
      </c>
      <c r="H136" s="237">
        <v>0.86099999999999999</v>
      </c>
      <c r="I136" s="238"/>
      <c r="J136" s="239">
        <f>ROUND(I136*H136,2)</f>
        <v>0</v>
      </c>
      <c r="K136" s="235" t="s">
        <v>1</v>
      </c>
      <c r="L136" s="42"/>
      <c r="M136" s="240" t="s">
        <v>1</v>
      </c>
      <c r="N136" s="241" t="s">
        <v>41</v>
      </c>
      <c r="O136" s="85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AR136" s="244" t="s">
        <v>247</v>
      </c>
      <c r="AT136" s="244" t="s">
        <v>243</v>
      </c>
      <c r="AU136" s="244" t="s">
        <v>88</v>
      </c>
      <c r="AY136" s="16" t="s">
        <v>241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6" t="s">
        <v>88</v>
      </c>
      <c r="BK136" s="245">
        <f>ROUND(I136*H136,2)</f>
        <v>0</v>
      </c>
      <c r="BL136" s="16" t="s">
        <v>247</v>
      </c>
      <c r="BM136" s="244" t="s">
        <v>1872</v>
      </c>
    </row>
    <row r="137" s="11" customFormat="1" ht="25.92" customHeight="1">
      <c r="B137" s="217"/>
      <c r="C137" s="218"/>
      <c r="D137" s="219" t="s">
        <v>74</v>
      </c>
      <c r="E137" s="220" t="s">
        <v>984</v>
      </c>
      <c r="F137" s="220" t="s">
        <v>985</v>
      </c>
      <c r="G137" s="218"/>
      <c r="H137" s="218"/>
      <c r="I137" s="221"/>
      <c r="J137" s="222">
        <f>BK137</f>
        <v>0</v>
      </c>
      <c r="K137" s="218"/>
      <c r="L137" s="223"/>
      <c r="M137" s="224"/>
      <c r="N137" s="225"/>
      <c r="O137" s="225"/>
      <c r="P137" s="226">
        <f>P138+P146+P159+P182+P205</f>
        <v>0</v>
      </c>
      <c r="Q137" s="225"/>
      <c r="R137" s="226">
        <f>R138+R146+R159+R182+R205</f>
        <v>0</v>
      </c>
      <c r="S137" s="225"/>
      <c r="T137" s="227">
        <f>T138+T146+T159+T182+T205</f>
        <v>0</v>
      </c>
      <c r="AR137" s="228" t="s">
        <v>88</v>
      </c>
      <c r="AT137" s="229" t="s">
        <v>74</v>
      </c>
      <c r="AU137" s="229" t="s">
        <v>75</v>
      </c>
      <c r="AY137" s="228" t="s">
        <v>241</v>
      </c>
      <c r="BK137" s="230">
        <f>BK138+BK146+BK159+BK182+BK205</f>
        <v>0</v>
      </c>
    </row>
    <row r="138" s="11" customFormat="1" ht="22.8" customHeight="1">
      <c r="B138" s="217"/>
      <c r="C138" s="218"/>
      <c r="D138" s="219" t="s">
        <v>74</v>
      </c>
      <c r="E138" s="231" t="s">
        <v>1092</v>
      </c>
      <c r="F138" s="231" t="s">
        <v>1093</v>
      </c>
      <c r="G138" s="218"/>
      <c r="H138" s="218"/>
      <c r="I138" s="221"/>
      <c r="J138" s="232">
        <f>BK138</f>
        <v>0</v>
      </c>
      <c r="K138" s="218"/>
      <c r="L138" s="223"/>
      <c r="M138" s="224"/>
      <c r="N138" s="225"/>
      <c r="O138" s="225"/>
      <c r="P138" s="226">
        <f>SUM(P139:P145)</f>
        <v>0</v>
      </c>
      <c r="Q138" s="225"/>
      <c r="R138" s="226">
        <f>SUM(R139:R145)</f>
        <v>0</v>
      </c>
      <c r="S138" s="225"/>
      <c r="T138" s="227">
        <f>SUM(T139:T145)</f>
        <v>0</v>
      </c>
      <c r="AR138" s="228" t="s">
        <v>88</v>
      </c>
      <c r="AT138" s="229" t="s">
        <v>74</v>
      </c>
      <c r="AU138" s="229" t="s">
        <v>82</v>
      </c>
      <c r="AY138" s="228" t="s">
        <v>241</v>
      </c>
      <c r="BK138" s="230">
        <f>SUM(BK139:BK145)</f>
        <v>0</v>
      </c>
    </row>
    <row r="139" s="1" customFormat="1" ht="24" customHeight="1">
      <c r="B139" s="37"/>
      <c r="C139" s="233" t="s">
        <v>247</v>
      </c>
      <c r="D139" s="233" t="s">
        <v>243</v>
      </c>
      <c r="E139" s="234" t="s">
        <v>1873</v>
      </c>
      <c r="F139" s="235" t="s">
        <v>1874</v>
      </c>
      <c r="G139" s="236" t="s">
        <v>134</v>
      </c>
      <c r="H139" s="237">
        <v>27.178000000000001</v>
      </c>
      <c r="I139" s="238"/>
      <c r="J139" s="239">
        <f>ROUND(I139*H139,2)</f>
        <v>0</v>
      </c>
      <c r="K139" s="235" t="s">
        <v>1</v>
      </c>
      <c r="L139" s="42"/>
      <c r="M139" s="240" t="s">
        <v>1</v>
      </c>
      <c r="N139" s="241" t="s">
        <v>41</v>
      </c>
      <c r="O139" s="85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AR139" s="244" t="s">
        <v>328</v>
      </c>
      <c r="AT139" s="244" t="s">
        <v>243</v>
      </c>
      <c r="AU139" s="244" t="s">
        <v>88</v>
      </c>
      <c r="AY139" s="16" t="s">
        <v>241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6" t="s">
        <v>88</v>
      </c>
      <c r="BK139" s="245">
        <f>ROUND(I139*H139,2)</f>
        <v>0</v>
      </c>
      <c r="BL139" s="16" t="s">
        <v>328</v>
      </c>
      <c r="BM139" s="244" t="s">
        <v>1875</v>
      </c>
    </row>
    <row r="140" s="1" customFormat="1" ht="24" customHeight="1">
      <c r="B140" s="37"/>
      <c r="C140" s="279" t="s">
        <v>271</v>
      </c>
      <c r="D140" s="279" t="s">
        <v>365</v>
      </c>
      <c r="E140" s="280" t="s">
        <v>1876</v>
      </c>
      <c r="F140" s="281" t="s">
        <v>1877</v>
      </c>
      <c r="G140" s="282" t="s">
        <v>134</v>
      </c>
      <c r="H140" s="283">
        <v>14.688000000000001</v>
      </c>
      <c r="I140" s="284"/>
      <c r="J140" s="285">
        <f>ROUND(I140*H140,2)</f>
        <v>0</v>
      </c>
      <c r="K140" s="281" t="s">
        <v>1</v>
      </c>
      <c r="L140" s="286"/>
      <c r="M140" s="287" t="s">
        <v>1</v>
      </c>
      <c r="N140" s="288" t="s">
        <v>41</v>
      </c>
      <c r="O140" s="85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AR140" s="244" t="s">
        <v>421</v>
      </c>
      <c r="AT140" s="244" t="s">
        <v>365</v>
      </c>
      <c r="AU140" s="244" t="s">
        <v>88</v>
      </c>
      <c r="AY140" s="16" t="s">
        <v>241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6" t="s">
        <v>88</v>
      </c>
      <c r="BK140" s="245">
        <f>ROUND(I140*H140,2)</f>
        <v>0</v>
      </c>
      <c r="BL140" s="16" t="s">
        <v>328</v>
      </c>
      <c r="BM140" s="244" t="s">
        <v>1878</v>
      </c>
    </row>
    <row r="141" s="1" customFormat="1" ht="24" customHeight="1">
      <c r="B141" s="37"/>
      <c r="C141" s="279" t="s">
        <v>276</v>
      </c>
      <c r="D141" s="279" t="s">
        <v>365</v>
      </c>
      <c r="E141" s="280" t="s">
        <v>1879</v>
      </c>
      <c r="F141" s="281" t="s">
        <v>1880</v>
      </c>
      <c r="G141" s="282" t="s">
        <v>134</v>
      </c>
      <c r="H141" s="283">
        <v>6.4900000000000002</v>
      </c>
      <c r="I141" s="284"/>
      <c r="J141" s="285">
        <f>ROUND(I141*H141,2)</f>
        <v>0</v>
      </c>
      <c r="K141" s="281" t="s">
        <v>1</v>
      </c>
      <c r="L141" s="286"/>
      <c r="M141" s="287" t="s">
        <v>1</v>
      </c>
      <c r="N141" s="288" t="s">
        <v>41</v>
      </c>
      <c r="O141" s="85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AR141" s="244" t="s">
        <v>421</v>
      </c>
      <c r="AT141" s="244" t="s">
        <v>365</v>
      </c>
      <c r="AU141" s="244" t="s">
        <v>88</v>
      </c>
      <c r="AY141" s="16" t="s">
        <v>241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6" t="s">
        <v>88</v>
      </c>
      <c r="BK141" s="245">
        <f>ROUND(I141*H141,2)</f>
        <v>0</v>
      </c>
      <c r="BL141" s="16" t="s">
        <v>328</v>
      </c>
      <c r="BM141" s="244" t="s">
        <v>1881</v>
      </c>
    </row>
    <row r="142" s="1" customFormat="1" ht="24" customHeight="1">
      <c r="B142" s="37"/>
      <c r="C142" s="279" t="s">
        <v>281</v>
      </c>
      <c r="D142" s="279" t="s">
        <v>365</v>
      </c>
      <c r="E142" s="280" t="s">
        <v>1882</v>
      </c>
      <c r="F142" s="281" t="s">
        <v>1883</v>
      </c>
      <c r="G142" s="282" t="s">
        <v>134</v>
      </c>
      <c r="H142" s="283">
        <v>6</v>
      </c>
      <c r="I142" s="284"/>
      <c r="J142" s="285">
        <f>ROUND(I142*H142,2)</f>
        <v>0</v>
      </c>
      <c r="K142" s="281" t="s">
        <v>1</v>
      </c>
      <c r="L142" s="286"/>
      <c r="M142" s="287" t="s">
        <v>1</v>
      </c>
      <c r="N142" s="288" t="s">
        <v>41</v>
      </c>
      <c r="O142" s="85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AR142" s="244" t="s">
        <v>421</v>
      </c>
      <c r="AT142" s="244" t="s">
        <v>365</v>
      </c>
      <c r="AU142" s="244" t="s">
        <v>88</v>
      </c>
      <c r="AY142" s="16" t="s">
        <v>241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6" t="s">
        <v>88</v>
      </c>
      <c r="BK142" s="245">
        <f>ROUND(I142*H142,2)</f>
        <v>0</v>
      </c>
      <c r="BL142" s="16" t="s">
        <v>328</v>
      </c>
      <c r="BM142" s="244" t="s">
        <v>1884</v>
      </c>
    </row>
    <row r="143" s="1" customFormat="1" ht="16.5" customHeight="1">
      <c r="B143" s="37"/>
      <c r="C143" s="233" t="s">
        <v>286</v>
      </c>
      <c r="D143" s="233" t="s">
        <v>243</v>
      </c>
      <c r="E143" s="234" t="s">
        <v>1885</v>
      </c>
      <c r="F143" s="235" t="s">
        <v>1886</v>
      </c>
      <c r="G143" s="236" t="s">
        <v>134</v>
      </c>
      <c r="H143" s="237">
        <v>8.4309999999999992</v>
      </c>
      <c r="I143" s="238"/>
      <c r="J143" s="239">
        <f>ROUND(I143*H143,2)</f>
        <v>0</v>
      </c>
      <c r="K143" s="235" t="s">
        <v>1</v>
      </c>
      <c r="L143" s="42"/>
      <c r="M143" s="240" t="s">
        <v>1</v>
      </c>
      <c r="N143" s="241" t="s">
        <v>41</v>
      </c>
      <c r="O143" s="85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AR143" s="244" t="s">
        <v>328</v>
      </c>
      <c r="AT143" s="244" t="s">
        <v>243</v>
      </c>
      <c r="AU143" s="244" t="s">
        <v>88</v>
      </c>
      <c r="AY143" s="16" t="s">
        <v>241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6" t="s">
        <v>88</v>
      </c>
      <c r="BK143" s="245">
        <f>ROUND(I143*H143,2)</f>
        <v>0</v>
      </c>
      <c r="BL143" s="16" t="s">
        <v>328</v>
      </c>
      <c r="BM143" s="244" t="s">
        <v>1887</v>
      </c>
    </row>
    <row r="144" s="1" customFormat="1" ht="24" customHeight="1">
      <c r="B144" s="37"/>
      <c r="C144" s="279" t="s">
        <v>294</v>
      </c>
      <c r="D144" s="279" t="s">
        <v>365</v>
      </c>
      <c r="E144" s="280" t="s">
        <v>1888</v>
      </c>
      <c r="F144" s="281" t="s">
        <v>1889</v>
      </c>
      <c r="G144" s="282" t="s">
        <v>134</v>
      </c>
      <c r="H144" s="283">
        <v>8.5999999999999996</v>
      </c>
      <c r="I144" s="284"/>
      <c r="J144" s="285">
        <f>ROUND(I144*H144,2)</f>
        <v>0</v>
      </c>
      <c r="K144" s="281" t="s">
        <v>1</v>
      </c>
      <c r="L144" s="286"/>
      <c r="M144" s="287" t="s">
        <v>1</v>
      </c>
      <c r="N144" s="288" t="s">
        <v>41</v>
      </c>
      <c r="O144" s="85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AR144" s="244" t="s">
        <v>421</v>
      </c>
      <c r="AT144" s="244" t="s">
        <v>365</v>
      </c>
      <c r="AU144" s="244" t="s">
        <v>88</v>
      </c>
      <c r="AY144" s="16" t="s">
        <v>241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6" t="s">
        <v>88</v>
      </c>
      <c r="BK144" s="245">
        <f>ROUND(I144*H144,2)</f>
        <v>0</v>
      </c>
      <c r="BL144" s="16" t="s">
        <v>328</v>
      </c>
      <c r="BM144" s="244" t="s">
        <v>1890</v>
      </c>
    </row>
    <row r="145" s="1" customFormat="1" ht="24" customHeight="1">
      <c r="B145" s="37"/>
      <c r="C145" s="233" t="s">
        <v>299</v>
      </c>
      <c r="D145" s="233" t="s">
        <v>243</v>
      </c>
      <c r="E145" s="234" t="s">
        <v>1147</v>
      </c>
      <c r="F145" s="235" t="s">
        <v>1148</v>
      </c>
      <c r="G145" s="236" t="s">
        <v>325</v>
      </c>
      <c r="H145" s="237">
        <v>0.0030000000000000001</v>
      </c>
      <c r="I145" s="238"/>
      <c r="J145" s="239">
        <f>ROUND(I145*H145,2)</f>
        <v>0</v>
      </c>
      <c r="K145" s="235" t="s">
        <v>1</v>
      </c>
      <c r="L145" s="42"/>
      <c r="M145" s="240" t="s">
        <v>1</v>
      </c>
      <c r="N145" s="241" t="s">
        <v>41</v>
      </c>
      <c r="O145" s="85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AR145" s="244" t="s">
        <v>328</v>
      </c>
      <c r="AT145" s="244" t="s">
        <v>243</v>
      </c>
      <c r="AU145" s="244" t="s">
        <v>88</v>
      </c>
      <c r="AY145" s="16" t="s">
        <v>241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6" t="s">
        <v>88</v>
      </c>
      <c r="BK145" s="245">
        <f>ROUND(I145*H145,2)</f>
        <v>0</v>
      </c>
      <c r="BL145" s="16" t="s">
        <v>328</v>
      </c>
      <c r="BM145" s="244" t="s">
        <v>1891</v>
      </c>
    </row>
    <row r="146" s="11" customFormat="1" ht="22.8" customHeight="1">
      <c r="B146" s="217"/>
      <c r="C146" s="218"/>
      <c r="D146" s="219" t="s">
        <v>74</v>
      </c>
      <c r="E146" s="231" t="s">
        <v>1892</v>
      </c>
      <c r="F146" s="231" t="s">
        <v>1893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SUM(P147:P158)</f>
        <v>0</v>
      </c>
      <c r="Q146" s="225"/>
      <c r="R146" s="226">
        <f>SUM(R147:R158)</f>
        <v>0</v>
      </c>
      <c r="S146" s="225"/>
      <c r="T146" s="227">
        <f>SUM(T147:T158)</f>
        <v>0</v>
      </c>
      <c r="AR146" s="228" t="s">
        <v>88</v>
      </c>
      <c r="AT146" s="229" t="s">
        <v>74</v>
      </c>
      <c r="AU146" s="229" t="s">
        <v>82</v>
      </c>
      <c r="AY146" s="228" t="s">
        <v>241</v>
      </c>
      <c r="BK146" s="230">
        <f>SUM(BK147:BK158)</f>
        <v>0</v>
      </c>
    </row>
    <row r="147" s="1" customFormat="1" ht="24" customHeight="1">
      <c r="B147" s="37"/>
      <c r="C147" s="233" t="s">
        <v>304</v>
      </c>
      <c r="D147" s="233" t="s">
        <v>243</v>
      </c>
      <c r="E147" s="234" t="s">
        <v>1894</v>
      </c>
      <c r="F147" s="235" t="s">
        <v>1895</v>
      </c>
      <c r="G147" s="236" t="s">
        <v>485</v>
      </c>
      <c r="H147" s="237">
        <v>1</v>
      </c>
      <c r="I147" s="238"/>
      <c r="J147" s="239">
        <f>ROUND(I147*H147,2)</f>
        <v>0</v>
      </c>
      <c r="K147" s="235" t="s">
        <v>1</v>
      </c>
      <c r="L147" s="42"/>
      <c r="M147" s="240" t="s">
        <v>1</v>
      </c>
      <c r="N147" s="241" t="s">
        <v>41</v>
      </c>
      <c r="O147" s="85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AR147" s="244" t="s">
        <v>328</v>
      </c>
      <c r="AT147" s="244" t="s">
        <v>243</v>
      </c>
      <c r="AU147" s="244" t="s">
        <v>88</v>
      </c>
      <c r="AY147" s="16" t="s">
        <v>241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6" t="s">
        <v>88</v>
      </c>
      <c r="BK147" s="245">
        <f>ROUND(I147*H147,2)</f>
        <v>0</v>
      </c>
      <c r="BL147" s="16" t="s">
        <v>328</v>
      </c>
      <c r="BM147" s="244" t="s">
        <v>1896</v>
      </c>
    </row>
    <row r="148" s="1" customFormat="1" ht="24" customHeight="1">
      <c r="B148" s="37"/>
      <c r="C148" s="233" t="s">
        <v>309</v>
      </c>
      <c r="D148" s="233" t="s">
        <v>243</v>
      </c>
      <c r="E148" s="234" t="s">
        <v>1897</v>
      </c>
      <c r="F148" s="235" t="s">
        <v>1898</v>
      </c>
      <c r="G148" s="236" t="s">
        <v>485</v>
      </c>
      <c r="H148" s="237">
        <v>1</v>
      </c>
      <c r="I148" s="238"/>
      <c r="J148" s="239">
        <f>ROUND(I148*H148,2)</f>
        <v>0</v>
      </c>
      <c r="K148" s="235" t="s">
        <v>1</v>
      </c>
      <c r="L148" s="42"/>
      <c r="M148" s="240" t="s">
        <v>1</v>
      </c>
      <c r="N148" s="241" t="s">
        <v>41</v>
      </c>
      <c r="O148" s="85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AR148" s="244" t="s">
        <v>328</v>
      </c>
      <c r="AT148" s="244" t="s">
        <v>243</v>
      </c>
      <c r="AU148" s="244" t="s">
        <v>88</v>
      </c>
      <c r="AY148" s="16" t="s">
        <v>241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6" t="s">
        <v>88</v>
      </c>
      <c r="BK148" s="245">
        <f>ROUND(I148*H148,2)</f>
        <v>0</v>
      </c>
      <c r="BL148" s="16" t="s">
        <v>328</v>
      </c>
      <c r="BM148" s="244" t="s">
        <v>1899</v>
      </c>
    </row>
    <row r="149" s="1" customFormat="1" ht="24" customHeight="1">
      <c r="B149" s="37"/>
      <c r="C149" s="233" t="s">
        <v>314</v>
      </c>
      <c r="D149" s="233" t="s">
        <v>243</v>
      </c>
      <c r="E149" s="234" t="s">
        <v>1900</v>
      </c>
      <c r="F149" s="235" t="s">
        <v>1901</v>
      </c>
      <c r="G149" s="236" t="s">
        <v>134</v>
      </c>
      <c r="H149" s="237">
        <v>5</v>
      </c>
      <c r="I149" s="238"/>
      <c r="J149" s="239">
        <f>ROUND(I149*H149,2)</f>
        <v>0</v>
      </c>
      <c r="K149" s="235" t="s">
        <v>1</v>
      </c>
      <c r="L149" s="42"/>
      <c r="M149" s="240" t="s">
        <v>1</v>
      </c>
      <c r="N149" s="241" t="s">
        <v>41</v>
      </c>
      <c r="O149" s="85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AR149" s="244" t="s">
        <v>328</v>
      </c>
      <c r="AT149" s="244" t="s">
        <v>243</v>
      </c>
      <c r="AU149" s="244" t="s">
        <v>88</v>
      </c>
      <c r="AY149" s="16" t="s">
        <v>241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6" t="s">
        <v>88</v>
      </c>
      <c r="BK149" s="245">
        <f>ROUND(I149*H149,2)</f>
        <v>0</v>
      </c>
      <c r="BL149" s="16" t="s">
        <v>328</v>
      </c>
      <c r="BM149" s="244" t="s">
        <v>1902</v>
      </c>
    </row>
    <row r="150" s="1" customFormat="1" ht="24" customHeight="1">
      <c r="B150" s="37"/>
      <c r="C150" s="233" t="s">
        <v>318</v>
      </c>
      <c r="D150" s="233" t="s">
        <v>243</v>
      </c>
      <c r="E150" s="234" t="s">
        <v>1903</v>
      </c>
      <c r="F150" s="235" t="s">
        <v>1904</v>
      </c>
      <c r="G150" s="236" t="s">
        <v>134</v>
      </c>
      <c r="H150" s="237">
        <v>17.399999999999999</v>
      </c>
      <c r="I150" s="238"/>
      <c r="J150" s="239">
        <f>ROUND(I150*H150,2)</f>
        <v>0</v>
      </c>
      <c r="K150" s="235" t="s">
        <v>1</v>
      </c>
      <c r="L150" s="42"/>
      <c r="M150" s="240" t="s">
        <v>1</v>
      </c>
      <c r="N150" s="241" t="s">
        <v>41</v>
      </c>
      <c r="O150" s="85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AR150" s="244" t="s">
        <v>328</v>
      </c>
      <c r="AT150" s="244" t="s">
        <v>243</v>
      </c>
      <c r="AU150" s="244" t="s">
        <v>88</v>
      </c>
      <c r="AY150" s="16" t="s">
        <v>241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6" t="s">
        <v>88</v>
      </c>
      <c r="BK150" s="245">
        <f>ROUND(I150*H150,2)</f>
        <v>0</v>
      </c>
      <c r="BL150" s="16" t="s">
        <v>328</v>
      </c>
      <c r="BM150" s="244" t="s">
        <v>1905</v>
      </c>
    </row>
    <row r="151" s="1" customFormat="1" ht="24" customHeight="1">
      <c r="B151" s="37"/>
      <c r="C151" s="279" t="s">
        <v>322</v>
      </c>
      <c r="D151" s="279" t="s">
        <v>365</v>
      </c>
      <c r="E151" s="280" t="s">
        <v>1906</v>
      </c>
      <c r="F151" s="281" t="s">
        <v>1907</v>
      </c>
      <c r="G151" s="282" t="s">
        <v>485</v>
      </c>
      <c r="H151" s="283">
        <v>17.399999999999999</v>
      </c>
      <c r="I151" s="284"/>
      <c r="J151" s="285">
        <f>ROUND(I151*H151,2)</f>
        <v>0</v>
      </c>
      <c r="K151" s="281" t="s">
        <v>1</v>
      </c>
      <c r="L151" s="286"/>
      <c r="M151" s="287" t="s">
        <v>1</v>
      </c>
      <c r="N151" s="288" t="s">
        <v>41</v>
      </c>
      <c r="O151" s="85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AR151" s="244" t="s">
        <v>421</v>
      </c>
      <c r="AT151" s="244" t="s">
        <v>365</v>
      </c>
      <c r="AU151" s="244" t="s">
        <v>88</v>
      </c>
      <c r="AY151" s="16" t="s">
        <v>241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6" t="s">
        <v>88</v>
      </c>
      <c r="BK151" s="245">
        <f>ROUND(I151*H151,2)</f>
        <v>0</v>
      </c>
      <c r="BL151" s="16" t="s">
        <v>328</v>
      </c>
      <c r="BM151" s="244" t="s">
        <v>1908</v>
      </c>
    </row>
    <row r="152" s="1" customFormat="1" ht="24" customHeight="1">
      <c r="B152" s="37"/>
      <c r="C152" s="233" t="s">
        <v>328</v>
      </c>
      <c r="D152" s="233" t="s">
        <v>243</v>
      </c>
      <c r="E152" s="234" t="s">
        <v>1909</v>
      </c>
      <c r="F152" s="235" t="s">
        <v>1910</v>
      </c>
      <c r="G152" s="236" t="s">
        <v>134</v>
      </c>
      <c r="H152" s="237">
        <v>2</v>
      </c>
      <c r="I152" s="238"/>
      <c r="J152" s="239">
        <f>ROUND(I152*H152,2)</f>
        <v>0</v>
      </c>
      <c r="K152" s="235" t="s">
        <v>1</v>
      </c>
      <c r="L152" s="42"/>
      <c r="M152" s="240" t="s">
        <v>1</v>
      </c>
      <c r="N152" s="241" t="s">
        <v>41</v>
      </c>
      <c r="O152" s="85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AR152" s="244" t="s">
        <v>328</v>
      </c>
      <c r="AT152" s="244" t="s">
        <v>243</v>
      </c>
      <c r="AU152" s="244" t="s">
        <v>88</v>
      </c>
      <c r="AY152" s="16" t="s">
        <v>241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6" t="s">
        <v>88</v>
      </c>
      <c r="BK152" s="245">
        <f>ROUND(I152*H152,2)</f>
        <v>0</v>
      </c>
      <c r="BL152" s="16" t="s">
        <v>328</v>
      </c>
      <c r="BM152" s="244" t="s">
        <v>1911</v>
      </c>
    </row>
    <row r="153" s="1" customFormat="1" ht="24" customHeight="1">
      <c r="B153" s="37"/>
      <c r="C153" s="279" t="s">
        <v>335</v>
      </c>
      <c r="D153" s="279" t="s">
        <v>365</v>
      </c>
      <c r="E153" s="280" t="s">
        <v>1912</v>
      </c>
      <c r="F153" s="281" t="s">
        <v>1913</v>
      </c>
      <c r="G153" s="282" t="s">
        <v>485</v>
      </c>
      <c r="H153" s="283">
        <v>2</v>
      </c>
      <c r="I153" s="284"/>
      <c r="J153" s="285">
        <f>ROUND(I153*H153,2)</f>
        <v>0</v>
      </c>
      <c r="K153" s="281" t="s">
        <v>1</v>
      </c>
      <c r="L153" s="286"/>
      <c r="M153" s="287" t="s">
        <v>1</v>
      </c>
      <c r="N153" s="288" t="s">
        <v>41</v>
      </c>
      <c r="O153" s="85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AR153" s="244" t="s">
        <v>421</v>
      </c>
      <c r="AT153" s="244" t="s">
        <v>365</v>
      </c>
      <c r="AU153" s="244" t="s">
        <v>88</v>
      </c>
      <c r="AY153" s="16" t="s">
        <v>241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6" t="s">
        <v>88</v>
      </c>
      <c r="BK153" s="245">
        <f>ROUND(I153*H153,2)</f>
        <v>0</v>
      </c>
      <c r="BL153" s="16" t="s">
        <v>328</v>
      </c>
      <c r="BM153" s="244" t="s">
        <v>1914</v>
      </c>
    </row>
    <row r="154" s="1" customFormat="1" ht="16.5" customHeight="1">
      <c r="B154" s="37"/>
      <c r="C154" s="233" t="s">
        <v>341</v>
      </c>
      <c r="D154" s="233" t="s">
        <v>243</v>
      </c>
      <c r="E154" s="234" t="s">
        <v>1915</v>
      </c>
      <c r="F154" s="235" t="s">
        <v>1916</v>
      </c>
      <c r="G154" s="236" t="s">
        <v>485</v>
      </c>
      <c r="H154" s="237">
        <v>4</v>
      </c>
      <c r="I154" s="238"/>
      <c r="J154" s="239">
        <f>ROUND(I154*H154,2)</f>
        <v>0</v>
      </c>
      <c r="K154" s="235" t="s">
        <v>1</v>
      </c>
      <c r="L154" s="42"/>
      <c r="M154" s="240" t="s">
        <v>1</v>
      </c>
      <c r="N154" s="241" t="s">
        <v>41</v>
      </c>
      <c r="O154" s="85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AR154" s="244" t="s">
        <v>328</v>
      </c>
      <c r="AT154" s="244" t="s">
        <v>243</v>
      </c>
      <c r="AU154" s="244" t="s">
        <v>88</v>
      </c>
      <c r="AY154" s="16" t="s">
        <v>241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6" t="s">
        <v>88</v>
      </c>
      <c r="BK154" s="245">
        <f>ROUND(I154*H154,2)</f>
        <v>0</v>
      </c>
      <c r="BL154" s="16" t="s">
        <v>328</v>
      </c>
      <c r="BM154" s="244" t="s">
        <v>1917</v>
      </c>
    </row>
    <row r="155" s="1" customFormat="1" ht="16.5" customHeight="1">
      <c r="B155" s="37"/>
      <c r="C155" s="233" t="s">
        <v>351</v>
      </c>
      <c r="D155" s="233" t="s">
        <v>243</v>
      </c>
      <c r="E155" s="234" t="s">
        <v>1918</v>
      </c>
      <c r="F155" s="235" t="s">
        <v>1919</v>
      </c>
      <c r="G155" s="236" t="s">
        <v>485</v>
      </c>
      <c r="H155" s="237">
        <v>2</v>
      </c>
      <c r="I155" s="238"/>
      <c r="J155" s="239">
        <f>ROUND(I155*H155,2)</f>
        <v>0</v>
      </c>
      <c r="K155" s="235" t="s">
        <v>1</v>
      </c>
      <c r="L155" s="42"/>
      <c r="M155" s="240" t="s">
        <v>1</v>
      </c>
      <c r="N155" s="241" t="s">
        <v>41</v>
      </c>
      <c r="O155" s="85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AR155" s="244" t="s">
        <v>328</v>
      </c>
      <c r="AT155" s="244" t="s">
        <v>243</v>
      </c>
      <c r="AU155" s="244" t="s">
        <v>88</v>
      </c>
      <c r="AY155" s="16" t="s">
        <v>241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6" t="s">
        <v>88</v>
      </c>
      <c r="BK155" s="245">
        <f>ROUND(I155*H155,2)</f>
        <v>0</v>
      </c>
      <c r="BL155" s="16" t="s">
        <v>328</v>
      </c>
      <c r="BM155" s="244" t="s">
        <v>1920</v>
      </c>
    </row>
    <row r="156" s="1" customFormat="1" ht="16.5" customHeight="1">
      <c r="B156" s="37"/>
      <c r="C156" s="279" t="s">
        <v>7</v>
      </c>
      <c r="D156" s="279" t="s">
        <v>365</v>
      </c>
      <c r="E156" s="280" t="s">
        <v>1921</v>
      </c>
      <c r="F156" s="281" t="s">
        <v>1922</v>
      </c>
      <c r="G156" s="282" t="s">
        <v>485</v>
      </c>
      <c r="H156" s="283">
        <v>2</v>
      </c>
      <c r="I156" s="284"/>
      <c r="J156" s="285">
        <f>ROUND(I156*H156,2)</f>
        <v>0</v>
      </c>
      <c r="K156" s="281" t="s">
        <v>1</v>
      </c>
      <c r="L156" s="286"/>
      <c r="M156" s="287" t="s">
        <v>1</v>
      </c>
      <c r="N156" s="288" t="s">
        <v>41</v>
      </c>
      <c r="O156" s="85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AR156" s="244" t="s">
        <v>421</v>
      </c>
      <c r="AT156" s="244" t="s">
        <v>365</v>
      </c>
      <c r="AU156" s="244" t="s">
        <v>88</v>
      </c>
      <c r="AY156" s="16" t="s">
        <v>241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6" t="s">
        <v>88</v>
      </c>
      <c r="BK156" s="245">
        <f>ROUND(I156*H156,2)</f>
        <v>0</v>
      </c>
      <c r="BL156" s="16" t="s">
        <v>328</v>
      </c>
      <c r="BM156" s="244" t="s">
        <v>1923</v>
      </c>
    </row>
    <row r="157" s="1" customFormat="1" ht="24" customHeight="1">
      <c r="B157" s="37"/>
      <c r="C157" s="233" t="s">
        <v>364</v>
      </c>
      <c r="D157" s="233" t="s">
        <v>243</v>
      </c>
      <c r="E157" s="234" t="s">
        <v>1924</v>
      </c>
      <c r="F157" s="235" t="s">
        <v>1925</v>
      </c>
      <c r="G157" s="236" t="s">
        <v>134</v>
      </c>
      <c r="H157" s="237">
        <v>2</v>
      </c>
      <c r="I157" s="238"/>
      <c r="J157" s="239">
        <f>ROUND(I157*H157,2)</f>
        <v>0</v>
      </c>
      <c r="K157" s="235" t="s">
        <v>1</v>
      </c>
      <c r="L157" s="42"/>
      <c r="M157" s="240" t="s">
        <v>1</v>
      </c>
      <c r="N157" s="241" t="s">
        <v>41</v>
      </c>
      <c r="O157" s="85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AR157" s="244" t="s">
        <v>328</v>
      </c>
      <c r="AT157" s="244" t="s">
        <v>243</v>
      </c>
      <c r="AU157" s="244" t="s">
        <v>88</v>
      </c>
      <c r="AY157" s="16" t="s">
        <v>241</v>
      </c>
      <c r="BE157" s="245">
        <f>IF(N157="základná",J157,0)</f>
        <v>0</v>
      </c>
      <c r="BF157" s="245">
        <f>IF(N157="znížená",J157,0)</f>
        <v>0</v>
      </c>
      <c r="BG157" s="245">
        <f>IF(N157="zákl. prenesená",J157,0)</f>
        <v>0</v>
      </c>
      <c r="BH157" s="245">
        <f>IF(N157="zníž. prenesená",J157,0)</f>
        <v>0</v>
      </c>
      <c r="BI157" s="245">
        <f>IF(N157="nulová",J157,0)</f>
        <v>0</v>
      </c>
      <c r="BJ157" s="16" t="s">
        <v>88</v>
      </c>
      <c r="BK157" s="245">
        <f>ROUND(I157*H157,2)</f>
        <v>0</v>
      </c>
      <c r="BL157" s="16" t="s">
        <v>328</v>
      </c>
      <c r="BM157" s="244" t="s">
        <v>1926</v>
      </c>
    </row>
    <row r="158" s="1" customFormat="1" ht="24" customHeight="1">
      <c r="B158" s="37"/>
      <c r="C158" s="233" t="s">
        <v>369</v>
      </c>
      <c r="D158" s="233" t="s">
        <v>243</v>
      </c>
      <c r="E158" s="234" t="s">
        <v>1927</v>
      </c>
      <c r="F158" s="235" t="s">
        <v>1928</v>
      </c>
      <c r="G158" s="236" t="s">
        <v>325</v>
      </c>
      <c r="H158" s="237">
        <v>0.014999999999999999</v>
      </c>
      <c r="I158" s="238"/>
      <c r="J158" s="239">
        <f>ROUND(I158*H158,2)</f>
        <v>0</v>
      </c>
      <c r="K158" s="235" t="s">
        <v>1</v>
      </c>
      <c r="L158" s="42"/>
      <c r="M158" s="240" t="s">
        <v>1</v>
      </c>
      <c r="N158" s="241" t="s">
        <v>41</v>
      </c>
      <c r="O158" s="85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AR158" s="244" t="s">
        <v>328</v>
      </c>
      <c r="AT158" s="244" t="s">
        <v>243</v>
      </c>
      <c r="AU158" s="244" t="s">
        <v>88</v>
      </c>
      <c r="AY158" s="16" t="s">
        <v>241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6" t="s">
        <v>88</v>
      </c>
      <c r="BK158" s="245">
        <f>ROUND(I158*H158,2)</f>
        <v>0</v>
      </c>
      <c r="BL158" s="16" t="s">
        <v>328</v>
      </c>
      <c r="BM158" s="244" t="s">
        <v>1929</v>
      </c>
    </row>
    <row r="159" s="11" customFormat="1" ht="22.8" customHeight="1">
      <c r="B159" s="217"/>
      <c r="C159" s="218"/>
      <c r="D159" s="219" t="s">
        <v>74</v>
      </c>
      <c r="E159" s="231" t="s">
        <v>1930</v>
      </c>
      <c r="F159" s="231" t="s">
        <v>1931</v>
      </c>
      <c r="G159" s="218"/>
      <c r="H159" s="218"/>
      <c r="I159" s="221"/>
      <c r="J159" s="232">
        <f>BK159</f>
        <v>0</v>
      </c>
      <c r="K159" s="218"/>
      <c r="L159" s="223"/>
      <c r="M159" s="224"/>
      <c r="N159" s="225"/>
      <c r="O159" s="225"/>
      <c r="P159" s="226">
        <f>SUM(P160:P181)</f>
        <v>0</v>
      </c>
      <c r="Q159" s="225"/>
      <c r="R159" s="226">
        <f>SUM(R160:R181)</f>
        <v>0</v>
      </c>
      <c r="S159" s="225"/>
      <c r="T159" s="227">
        <f>SUM(T160:T181)</f>
        <v>0</v>
      </c>
      <c r="AR159" s="228" t="s">
        <v>88</v>
      </c>
      <c r="AT159" s="229" t="s">
        <v>74</v>
      </c>
      <c r="AU159" s="229" t="s">
        <v>82</v>
      </c>
      <c r="AY159" s="228" t="s">
        <v>241</v>
      </c>
      <c r="BK159" s="230">
        <f>SUM(BK160:BK181)</f>
        <v>0</v>
      </c>
    </row>
    <row r="160" s="1" customFormat="1" ht="16.5" customHeight="1">
      <c r="B160" s="37"/>
      <c r="C160" s="233" t="s">
        <v>374</v>
      </c>
      <c r="D160" s="233" t="s">
        <v>243</v>
      </c>
      <c r="E160" s="234" t="s">
        <v>1932</v>
      </c>
      <c r="F160" s="235" t="s">
        <v>1933</v>
      </c>
      <c r="G160" s="236" t="s">
        <v>485</v>
      </c>
      <c r="H160" s="237">
        <v>1</v>
      </c>
      <c r="I160" s="238"/>
      <c r="J160" s="239">
        <f>ROUND(I160*H160,2)</f>
        <v>0</v>
      </c>
      <c r="K160" s="235" t="s">
        <v>1</v>
      </c>
      <c r="L160" s="42"/>
      <c r="M160" s="240" t="s">
        <v>1</v>
      </c>
      <c r="N160" s="241" t="s">
        <v>41</v>
      </c>
      <c r="O160" s="85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AR160" s="244" t="s">
        <v>328</v>
      </c>
      <c r="AT160" s="244" t="s">
        <v>243</v>
      </c>
      <c r="AU160" s="244" t="s">
        <v>88</v>
      </c>
      <c r="AY160" s="16" t="s">
        <v>241</v>
      </c>
      <c r="BE160" s="245">
        <f>IF(N160="základná",J160,0)</f>
        <v>0</v>
      </c>
      <c r="BF160" s="245">
        <f>IF(N160="znížená",J160,0)</f>
        <v>0</v>
      </c>
      <c r="BG160" s="245">
        <f>IF(N160="zákl. prenesená",J160,0)</f>
        <v>0</v>
      </c>
      <c r="BH160" s="245">
        <f>IF(N160="zníž. prenesená",J160,0)</f>
        <v>0</v>
      </c>
      <c r="BI160" s="245">
        <f>IF(N160="nulová",J160,0)</f>
        <v>0</v>
      </c>
      <c r="BJ160" s="16" t="s">
        <v>88</v>
      </c>
      <c r="BK160" s="245">
        <f>ROUND(I160*H160,2)</f>
        <v>0</v>
      </c>
      <c r="BL160" s="16" t="s">
        <v>328</v>
      </c>
      <c r="BM160" s="244" t="s">
        <v>1934</v>
      </c>
    </row>
    <row r="161" s="1" customFormat="1" ht="24" customHeight="1">
      <c r="B161" s="37"/>
      <c r="C161" s="233" t="s">
        <v>378</v>
      </c>
      <c r="D161" s="233" t="s">
        <v>243</v>
      </c>
      <c r="E161" s="234" t="s">
        <v>1935</v>
      </c>
      <c r="F161" s="235" t="s">
        <v>1936</v>
      </c>
      <c r="G161" s="236" t="s">
        <v>134</v>
      </c>
      <c r="H161" s="237">
        <v>5</v>
      </c>
      <c r="I161" s="238"/>
      <c r="J161" s="239">
        <f>ROUND(I161*H161,2)</f>
        <v>0</v>
      </c>
      <c r="K161" s="235" t="s">
        <v>1</v>
      </c>
      <c r="L161" s="42"/>
      <c r="M161" s="240" t="s">
        <v>1</v>
      </c>
      <c r="N161" s="241" t="s">
        <v>41</v>
      </c>
      <c r="O161" s="85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AR161" s="244" t="s">
        <v>328</v>
      </c>
      <c r="AT161" s="244" t="s">
        <v>243</v>
      </c>
      <c r="AU161" s="244" t="s">
        <v>88</v>
      </c>
      <c r="AY161" s="16" t="s">
        <v>241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6" t="s">
        <v>88</v>
      </c>
      <c r="BK161" s="245">
        <f>ROUND(I161*H161,2)</f>
        <v>0</v>
      </c>
      <c r="BL161" s="16" t="s">
        <v>328</v>
      </c>
      <c r="BM161" s="244" t="s">
        <v>1937</v>
      </c>
    </row>
    <row r="162" s="1" customFormat="1" ht="24" customHeight="1">
      <c r="B162" s="37"/>
      <c r="C162" s="233" t="s">
        <v>383</v>
      </c>
      <c r="D162" s="233" t="s">
        <v>243</v>
      </c>
      <c r="E162" s="234" t="s">
        <v>1938</v>
      </c>
      <c r="F162" s="235" t="s">
        <v>1939</v>
      </c>
      <c r="G162" s="236" t="s">
        <v>134</v>
      </c>
      <c r="H162" s="237">
        <v>23</v>
      </c>
      <c r="I162" s="238"/>
      <c r="J162" s="239">
        <f>ROUND(I162*H162,2)</f>
        <v>0</v>
      </c>
      <c r="K162" s="235" t="s">
        <v>1</v>
      </c>
      <c r="L162" s="42"/>
      <c r="M162" s="240" t="s">
        <v>1</v>
      </c>
      <c r="N162" s="241" t="s">
        <v>41</v>
      </c>
      <c r="O162" s="85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AR162" s="244" t="s">
        <v>328</v>
      </c>
      <c r="AT162" s="244" t="s">
        <v>243</v>
      </c>
      <c r="AU162" s="244" t="s">
        <v>88</v>
      </c>
      <c r="AY162" s="16" t="s">
        <v>241</v>
      </c>
      <c r="BE162" s="245">
        <f>IF(N162="základná",J162,0)</f>
        <v>0</v>
      </c>
      <c r="BF162" s="245">
        <f>IF(N162="znížená",J162,0)</f>
        <v>0</v>
      </c>
      <c r="BG162" s="245">
        <f>IF(N162="zákl. prenesená",J162,0)</f>
        <v>0</v>
      </c>
      <c r="BH162" s="245">
        <f>IF(N162="zníž. prenesená",J162,0)</f>
        <v>0</v>
      </c>
      <c r="BI162" s="245">
        <f>IF(N162="nulová",J162,0)</f>
        <v>0</v>
      </c>
      <c r="BJ162" s="16" t="s">
        <v>88</v>
      </c>
      <c r="BK162" s="245">
        <f>ROUND(I162*H162,2)</f>
        <v>0</v>
      </c>
      <c r="BL162" s="16" t="s">
        <v>328</v>
      </c>
      <c r="BM162" s="244" t="s">
        <v>1940</v>
      </c>
    </row>
    <row r="163" s="1" customFormat="1" ht="24" customHeight="1">
      <c r="B163" s="37"/>
      <c r="C163" s="233" t="s">
        <v>397</v>
      </c>
      <c r="D163" s="233" t="s">
        <v>243</v>
      </c>
      <c r="E163" s="234" t="s">
        <v>1941</v>
      </c>
      <c r="F163" s="235" t="s">
        <v>1942</v>
      </c>
      <c r="G163" s="236" t="s">
        <v>134</v>
      </c>
      <c r="H163" s="237">
        <v>6.4900000000000002</v>
      </c>
      <c r="I163" s="238"/>
      <c r="J163" s="239">
        <f>ROUND(I163*H163,2)</f>
        <v>0</v>
      </c>
      <c r="K163" s="235" t="s">
        <v>1</v>
      </c>
      <c r="L163" s="42"/>
      <c r="M163" s="240" t="s">
        <v>1</v>
      </c>
      <c r="N163" s="241" t="s">
        <v>41</v>
      </c>
      <c r="O163" s="85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AR163" s="244" t="s">
        <v>328</v>
      </c>
      <c r="AT163" s="244" t="s">
        <v>243</v>
      </c>
      <c r="AU163" s="244" t="s">
        <v>88</v>
      </c>
      <c r="AY163" s="16" t="s">
        <v>241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6" t="s">
        <v>88</v>
      </c>
      <c r="BK163" s="245">
        <f>ROUND(I163*H163,2)</f>
        <v>0</v>
      </c>
      <c r="BL163" s="16" t="s">
        <v>328</v>
      </c>
      <c r="BM163" s="244" t="s">
        <v>1943</v>
      </c>
    </row>
    <row r="164" s="1" customFormat="1" ht="24" customHeight="1">
      <c r="B164" s="37"/>
      <c r="C164" s="233" t="s">
        <v>399</v>
      </c>
      <c r="D164" s="233" t="s">
        <v>243</v>
      </c>
      <c r="E164" s="234" t="s">
        <v>1944</v>
      </c>
      <c r="F164" s="235" t="s">
        <v>1945</v>
      </c>
      <c r="G164" s="236" t="s">
        <v>134</v>
      </c>
      <c r="H164" s="237">
        <v>6</v>
      </c>
      <c r="I164" s="238"/>
      <c r="J164" s="239">
        <f>ROUND(I164*H164,2)</f>
        <v>0</v>
      </c>
      <c r="K164" s="235" t="s">
        <v>1</v>
      </c>
      <c r="L164" s="42"/>
      <c r="M164" s="240" t="s">
        <v>1</v>
      </c>
      <c r="N164" s="241" t="s">
        <v>41</v>
      </c>
      <c r="O164" s="85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AR164" s="244" t="s">
        <v>328</v>
      </c>
      <c r="AT164" s="244" t="s">
        <v>243</v>
      </c>
      <c r="AU164" s="244" t="s">
        <v>88</v>
      </c>
      <c r="AY164" s="16" t="s">
        <v>241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6" t="s">
        <v>88</v>
      </c>
      <c r="BK164" s="245">
        <f>ROUND(I164*H164,2)</f>
        <v>0</v>
      </c>
      <c r="BL164" s="16" t="s">
        <v>328</v>
      </c>
      <c r="BM164" s="244" t="s">
        <v>1946</v>
      </c>
    </row>
    <row r="165" s="1" customFormat="1" ht="24" customHeight="1">
      <c r="B165" s="37"/>
      <c r="C165" s="233" t="s">
        <v>404</v>
      </c>
      <c r="D165" s="233" t="s">
        <v>243</v>
      </c>
      <c r="E165" s="234" t="s">
        <v>1947</v>
      </c>
      <c r="F165" s="235" t="s">
        <v>1948</v>
      </c>
      <c r="G165" s="236" t="s">
        <v>1406</v>
      </c>
      <c r="H165" s="237">
        <v>3</v>
      </c>
      <c r="I165" s="238"/>
      <c r="J165" s="239">
        <f>ROUND(I165*H165,2)</f>
        <v>0</v>
      </c>
      <c r="K165" s="235" t="s">
        <v>1</v>
      </c>
      <c r="L165" s="42"/>
      <c r="M165" s="240" t="s">
        <v>1</v>
      </c>
      <c r="N165" s="241" t="s">
        <v>41</v>
      </c>
      <c r="O165" s="85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AR165" s="244" t="s">
        <v>328</v>
      </c>
      <c r="AT165" s="244" t="s">
        <v>243</v>
      </c>
      <c r="AU165" s="244" t="s">
        <v>88</v>
      </c>
      <c r="AY165" s="16" t="s">
        <v>241</v>
      </c>
      <c r="BE165" s="245">
        <f>IF(N165="základná",J165,0)</f>
        <v>0</v>
      </c>
      <c r="BF165" s="245">
        <f>IF(N165="znížená",J165,0)</f>
        <v>0</v>
      </c>
      <c r="BG165" s="245">
        <f>IF(N165="zákl. prenesená",J165,0)</f>
        <v>0</v>
      </c>
      <c r="BH165" s="245">
        <f>IF(N165="zníž. prenesená",J165,0)</f>
        <v>0</v>
      </c>
      <c r="BI165" s="245">
        <f>IF(N165="nulová",J165,0)</f>
        <v>0</v>
      </c>
      <c r="BJ165" s="16" t="s">
        <v>88</v>
      </c>
      <c r="BK165" s="245">
        <f>ROUND(I165*H165,2)</f>
        <v>0</v>
      </c>
      <c r="BL165" s="16" t="s">
        <v>328</v>
      </c>
      <c r="BM165" s="244" t="s">
        <v>1949</v>
      </c>
    </row>
    <row r="166" s="1" customFormat="1" ht="24" customHeight="1">
      <c r="B166" s="37"/>
      <c r="C166" s="233" t="s">
        <v>408</v>
      </c>
      <c r="D166" s="233" t="s">
        <v>243</v>
      </c>
      <c r="E166" s="234" t="s">
        <v>1950</v>
      </c>
      <c r="F166" s="235" t="s">
        <v>1951</v>
      </c>
      <c r="G166" s="236" t="s">
        <v>485</v>
      </c>
      <c r="H166" s="237">
        <v>12</v>
      </c>
      <c r="I166" s="238"/>
      <c r="J166" s="239">
        <f>ROUND(I166*H166,2)</f>
        <v>0</v>
      </c>
      <c r="K166" s="235" t="s">
        <v>1</v>
      </c>
      <c r="L166" s="42"/>
      <c r="M166" s="240" t="s">
        <v>1</v>
      </c>
      <c r="N166" s="241" t="s">
        <v>41</v>
      </c>
      <c r="O166" s="85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AR166" s="244" t="s">
        <v>328</v>
      </c>
      <c r="AT166" s="244" t="s">
        <v>243</v>
      </c>
      <c r="AU166" s="244" t="s">
        <v>88</v>
      </c>
      <c r="AY166" s="16" t="s">
        <v>241</v>
      </c>
      <c r="BE166" s="245">
        <f>IF(N166="základná",J166,0)</f>
        <v>0</v>
      </c>
      <c r="BF166" s="245">
        <f>IF(N166="znížená",J166,0)</f>
        <v>0</v>
      </c>
      <c r="BG166" s="245">
        <f>IF(N166="zákl. prenesená",J166,0)</f>
        <v>0</v>
      </c>
      <c r="BH166" s="245">
        <f>IF(N166="zníž. prenesená",J166,0)</f>
        <v>0</v>
      </c>
      <c r="BI166" s="245">
        <f>IF(N166="nulová",J166,0)</f>
        <v>0</v>
      </c>
      <c r="BJ166" s="16" t="s">
        <v>88</v>
      </c>
      <c r="BK166" s="245">
        <f>ROUND(I166*H166,2)</f>
        <v>0</v>
      </c>
      <c r="BL166" s="16" t="s">
        <v>328</v>
      </c>
      <c r="BM166" s="244" t="s">
        <v>1952</v>
      </c>
    </row>
    <row r="167" s="1" customFormat="1" ht="24" customHeight="1">
      <c r="B167" s="37"/>
      <c r="C167" s="233" t="s">
        <v>413</v>
      </c>
      <c r="D167" s="233" t="s">
        <v>243</v>
      </c>
      <c r="E167" s="234" t="s">
        <v>1953</v>
      </c>
      <c r="F167" s="235" t="s">
        <v>1954</v>
      </c>
      <c r="G167" s="236" t="s">
        <v>485</v>
      </c>
      <c r="H167" s="237">
        <v>1</v>
      </c>
      <c r="I167" s="238"/>
      <c r="J167" s="239">
        <f>ROUND(I167*H167,2)</f>
        <v>0</v>
      </c>
      <c r="K167" s="235" t="s">
        <v>1</v>
      </c>
      <c r="L167" s="42"/>
      <c r="M167" s="240" t="s">
        <v>1</v>
      </c>
      <c r="N167" s="241" t="s">
        <v>41</v>
      </c>
      <c r="O167" s="85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AR167" s="244" t="s">
        <v>328</v>
      </c>
      <c r="AT167" s="244" t="s">
        <v>243</v>
      </c>
      <c r="AU167" s="244" t="s">
        <v>88</v>
      </c>
      <c r="AY167" s="16" t="s">
        <v>241</v>
      </c>
      <c r="BE167" s="245">
        <f>IF(N167="základná",J167,0)</f>
        <v>0</v>
      </c>
      <c r="BF167" s="245">
        <f>IF(N167="znížená",J167,0)</f>
        <v>0</v>
      </c>
      <c r="BG167" s="245">
        <f>IF(N167="zákl. prenesená",J167,0)</f>
        <v>0</v>
      </c>
      <c r="BH167" s="245">
        <f>IF(N167="zníž. prenesená",J167,0)</f>
        <v>0</v>
      </c>
      <c r="BI167" s="245">
        <f>IF(N167="nulová",J167,0)</f>
        <v>0</v>
      </c>
      <c r="BJ167" s="16" t="s">
        <v>88</v>
      </c>
      <c r="BK167" s="245">
        <f>ROUND(I167*H167,2)</f>
        <v>0</v>
      </c>
      <c r="BL167" s="16" t="s">
        <v>328</v>
      </c>
      <c r="BM167" s="244" t="s">
        <v>1955</v>
      </c>
    </row>
    <row r="168" s="1" customFormat="1" ht="24" customHeight="1">
      <c r="B168" s="37"/>
      <c r="C168" s="279" t="s">
        <v>419</v>
      </c>
      <c r="D168" s="279" t="s">
        <v>365</v>
      </c>
      <c r="E168" s="280" t="s">
        <v>1956</v>
      </c>
      <c r="F168" s="281" t="s">
        <v>1957</v>
      </c>
      <c r="G168" s="282" t="s">
        <v>485</v>
      </c>
      <c r="H168" s="283">
        <v>1</v>
      </c>
      <c r="I168" s="284"/>
      <c r="J168" s="285">
        <f>ROUND(I168*H168,2)</f>
        <v>0</v>
      </c>
      <c r="K168" s="281" t="s">
        <v>1</v>
      </c>
      <c r="L168" s="286"/>
      <c r="M168" s="287" t="s">
        <v>1</v>
      </c>
      <c r="N168" s="288" t="s">
        <v>41</v>
      </c>
      <c r="O168" s="85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AR168" s="244" t="s">
        <v>421</v>
      </c>
      <c r="AT168" s="244" t="s">
        <v>365</v>
      </c>
      <c r="AU168" s="244" t="s">
        <v>88</v>
      </c>
      <c r="AY168" s="16" t="s">
        <v>241</v>
      </c>
      <c r="BE168" s="245">
        <f>IF(N168="základná",J168,0)</f>
        <v>0</v>
      </c>
      <c r="BF168" s="245">
        <f>IF(N168="znížená",J168,0)</f>
        <v>0</v>
      </c>
      <c r="BG168" s="245">
        <f>IF(N168="zákl. prenesená",J168,0)</f>
        <v>0</v>
      </c>
      <c r="BH168" s="245">
        <f>IF(N168="zníž. prenesená",J168,0)</f>
        <v>0</v>
      </c>
      <c r="BI168" s="245">
        <f>IF(N168="nulová",J168,0)</f>
        <v>0</v>
      </c>
      <c r="BJ168" s="16" t="s">
        <v>88</v>
      </c>
      <c r="BK168" s="245">
        <f>ROUND(I168*H168,2)</f>
        <v>0</v>
      </c>
      <c r="BL168" s="16" t="s">
        <v>328</v>
      </c>
      <c r="BM168" s="244" t="s">
        <v>1958</v>
      </c>
    </row>
    <row r="169" s="1" customFormat="1" ht="24" customHeight="1">
      <c r="B169" s="37"/>
      <c r="C169" s="233" t="s">
        <v>421</v>
      </c>
      <c r="D169" s="233" t="s">
        <v>243</v>
      </c>
      <c r="E169" s="234" t="s">
        <v>1959</v>
      </c>
      <c r="F169" s="235" t="s">
        <v>1960</v>
      </c>
      <c r="G169" s="236" t="s">
        <v>485</v>
      </c>
      <c r="H169" s="237">
        <v>3</v>
      </c>
      <c r="I169" s="238"/>
      <c r="J169" s="239">
        <f>ROUND(I169*H169,2)</f>
        <v>0</v>
      </c>
      <c r="K169" s="235" t="s">
        <v>1</v>
      </c>
      <c r="L169" s="42"/>
      <c r="M169" s="240" t="s">
        <v>1</v>
      </c>
      <c r="N169" s="241" t="s">
        <v>41</v>
      </c>
      <c r="O169" s="85"/>
      <c r="P169" s="242">
        <f>O169*H169</f>
        <v>0</v>
      </c>
      <c r="Q169" s="242">
        <v>0</v>
      </c>
      <c r="R169" s="242">
        <f>Q169*H169</f>
        <v>0</v>
      </c>
      <c r="S169" s="242">
        <v>0</v>
      </c>
      <c r="T169" s="243">
        <f>S169*H169</f>
        <v>0</v>
      </c>
      <c r="AR169" s="244" t="s">
        <v>328</v>
      </c>
      <c r="AT169" s="244" t="s">
        <v>243</v>
      </c>
      <c r="AU169" s="244" t="s">
        <v>88</v>
      </c>
      <c r="AY169" s="16" t="s">
        <v>241</v>
      </c>
      <c r="BE169" s="245">
        <f>IF(N169="základná",J169,0)</f>
        <v>0</v>
      </c>
      <c r="BF169" s="245">
        <f>IF(N169="znížená",J169,0)</f>
        <v>0</v>
      </c>
      <c r="BG169" s="245">
        <f>IF(N169="zákl. prenesená",J169,0)</f>
        <v>0</v>
      </c>
      <c r="BH169" s="245">
        <f>IF(N169="zníž. prenesená",J169,0)</f>
        <v>0</v>
      </c>
      <c r="BI169" s="245">
        <f>IF(N169="nulová",J169,0)</f>
        <v>0</v>
      </c>
      <c r="BJ169" s="16" t="s">
        <v>88</v>
      </c>
      <c r="BK169" s="245">
        <f>ROUND(I169*H169,2)</f>
        <v>0</v>
      </c>
      <c r="BL169" s="16" t="s">
        <v>328</v>
      </c>
      <c r="BM169" s="244" t="s">
        <v>1961</v>
      </c>
    </row>
    <row r="170" s="1" customFormat="1" ht="24" customHeight="1">
      <c r="B170" s="37"/>
      <c r="C170" s="279" t="s">
        <v>427</v>
      </c>
      <c r="D170" s="279" t="s">
        <v>365</v>
      </c>
      <c r="E170" s="280" t="s">
        <v>1962</v>
      </c>
      <c r="F170" s="281" t="s">
        <v>1963</v>
      </c>
      <c r="G170" s="282" t="s">
        <v>485</v>
      </c>
      <c r="H170" s="283">
        <v>3</v>
      </c>
      <c r="I170" s="284"/>
      <c r="J170" s="285">
        <f>ROUND(I170*H170,2)</f>
        <v>0</v>
      </c>
      <c r="K170" s="281" t="s">
        <v>1</v>
      </c>
      <c r="L170" s="286"/>
      <c r="M170" s="287" t="s">
        <v>1</v>
      </c>
      <c r="N170" s="288" t="s">
        <v>41</v>
      </c>
      <c r="O170" s="85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AR170" s="244" t="s">
        <v>421</v>
      </c>
      <c r="AT170" s="244" t="s">
        <v>365</v>
      </c>
      <c r="AU170" s="244" t="s">
        <v>88</v>
      </c>
      <c r="AY170" s="16" t="s">
        <v>241</v>
      </c>
      <c r="BE170" s="245">
        <f>IF(N170="základná",J170,0)</f>
        <v>0</v>
      </c>
      <c r="BF170" s="245">
        <f>IF(N170="znížená",J170,0)</f>
        <v>0</v>
      </c>
      <c r="BG170" s="245">
        <f>IF(N170="zákl. prenesená",J170,0)</f>
        <v>0</v>
      </c>
      <c r="BH170" s="245">
        <f>IF(N170="zníž. prenesená",J170,0)</f>
        <v>0</v>
      </c>
      <c r="BI170" s="245">
        <f>IF(N170="nulová",J170,0)</f>
        <v>0</v>
      </c>
      <c r="BJ170" s="16" t="s">
        <v>88</v>
      </c>
      <c r="BK170" s="245">
        <f>ROUND(I170*H170,2)</f>
        <v>0</v>
      </c>
      <c r="BL170" s="16" t="s">
        <v>328</v>
      </c>
      <c r="BM170" s="244" t="s">
        <v>1964</v>
      </c>
    </row>
    <row r="171" s="1" customFormat="1" ht="24" customHeight="1">
      <c r="B171" s="37"/>
      <c r="C171" s="233" t="s">
        <v>431</v>
      </c>
      <c r="D171" s="233" t="s">
        <v>243</v>
      </c>
      <c r="E171" s="234" t="s">
        <v>1965</v>
      </c>
      <c r="F171" s="235" t="s">
        <v>1966</v>
      </c>
      <c r="G171" s="236" t="s">
        <v>485</v>
      </c>
      <c r="H171" s="237">
        <v>2</v>
      </c>
      <c r="I171" s="238"/>
      <c r="J171" s="239">
        <f>ROUND(I171*H171,2)</f>
        <v>0</v>
      </c>
      <c r="K171" s="235" t="s">
        <v>1</v>
      </c>
      <c r="L171" s="42"/>
      <c r="M171" s="240" t="s">
        <v>1</v>
      </c>
      <c r="N171" s="241" t="s">
        <v>41</v>
      </c>
      <c r="O171" s="85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AR171" s="244" t="s">
        <v>328</v>
      </c>
      <c r="AT171" s="244" t="s">
        <v>243</v>
      </c>
      <c r="AU171" s="244" t="s">
        <v>88</v>
      </c>
      <c r="AY171" s="16" t="s">
        <v>241</v>
      </c>
      <c r="BE171" s="245">
        <f>IF(N171="základná",J171,0)</f>
        <v>0</v>
      </c>
      <c r="BF171" s="245">
        <f>IF(N171="znížená",J171,0)</f>
        <v>0</v>
      </c>
      <c r="BG171" s="245">
        <f>IF(N171="zákl. prenesená",J171,0)</f>
        <v>0</v>
      </c>
      <c r="BH171" s="245">
        <f>IF(N171="zníž. prenesená",J171,0)</f>
        <v>0</v>
      </c>
      <c r="BI171" s="245">
        <f>IF(N171="nulová",J171,0)</f>
        <v>0</v>
      </c>
      <c r="BJ171" s="16" t="s">
        <v>88</v>
      </c>
      <c r="BK171" s="245">
        <f>ROUND(I171*H171,2)</f>
        <v>0</v>
      </c>
      <c r="BL171" s="16" t="s">
        <v>328</v>
      </c>
      <c r="BM171" s="244" t="s">
        <v>1967</v>
      </c>
    </row>
    <row r="172" s="1" customFormat="1" ht="24" customHeight="1">
      <c r="B172" s="37"/>
      <c r="C172" s="279" t="s">
        <v>437</v>
      </c>
      <c r="D172" s="279" t="s">
        <v>365</v>
      </c>
      <c r="E172" s="280" t="s">
        <v>1968</v>
      </c>
      <c r="F172" s="281" t="s">
        <v>1969</v>
      </c>
      <c r="G172" s="282" t="s">
        <v>485</v>
      </c>
      <c r="H172" s="283">
        <v>2</v>
      </c>
      <c r="I172" s="284"/>
      <c r="J172" s="285">
        <f>ROUND(I172*H172,2)</f>
        <v>0</v>
      </c>
      <c r="K172" s="281" t="s">
        <v>1</v>
      </c>
      <c r="L172" s="286"/>
      <c r="M172" s="287" t="s">
        <v>1</v>
      </c>
      <c r="N172" s="288" t="s">
        <v>41</v>
      </c>
      <c r="O172" s="85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AR172" s="244" t="s">
        <v>421</v>
      </c>
      <c r="AT172" s="244" t="s">
        <v>365</v>
      </c>
      <c r="AU172" s="244" t="s">
        <v>88</v>
      </c>
      <c r="AY172" s="16" t="s">
        <v>241</v>
      </c>
      <c r="BE172" s="245">
        <f>IF(N172="základná",J172,0)</f>
        <v>0</v>
      </c>
      <c r="BF172" s="245">
        <f>IF(N172="znížená",J172,0)</f>
        <v>0</v>
      </c>
      <c r="BG172" s="245">
        <f>IF(N172="zákl. prenesená",J172,0)</f>
        <v>0</v>
      </c>
      <c r="BH172" s="245">
        <f>IF(N172="zníž. prenesená",J172,0)</f>
        <v>0</v>
      </c>
      <c r="BI172" s="245">
        <f>IF(N172="nulová",J172,0)</f>
        <v>0</v>
      </c>
      <c r="BJ172" s="16" t="s">
        <v>88</v>
      </c>
      <c r="BK172" s="245">
        <f>ROUND(I172*H172,2)</f>
        <v>0</v>
      </c>
      <c r="BL172" s="16" t="s">
        <v>328</v>
      </c>
      <c r="BM172" s="244" t="s">
        <v>1970</v>
      </c>
    </row>
    <row r="173" s="1" customFormat="1" ht="24" customHeight="1">
      <c r="B173" s="37"/>
      <c r="C173" s="233" t="s">
        <v>445</v>
      </c>
      <c r="D173" s="233" t="s">
        <v>243</v>
      </c>
      <c r="E173" s="234" t="s">
        <v>1971</v>
      </c>
      <c r="F173" s="235" t="s">
        <v>1972</v>
      </c>
      <c r="G173" s="236" t="s">
        <v>485</v>
      </c>
      <c r="H173" s="237">
        <v>12</v>
      </c>
      <c r="I173" s="238"/>
      <c r="J173" s="239">
        <f>ROUND(I173*H173,2)</f>
        <v>0</v>
      </c>
      <c r="K173" s="235" t="s">
        <v>1</v>
      </c>
      <c r="L173" s="42"/>
      <c r="M173" s="240" t="s">
        <v>1</v>
      </c>
      <c r="N173" s="241" t="s">
        <v>41</v>
      </c>
      <c r="O173" s="85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AR173" s="244" t="s">
        <v>328</v>
      </c>
      <c r="AT173" s="244" t="s">
        <v>243</v>
      </c>
      <c r="AU173" s="244" t="s">
        <v>88</v>
      </c>
      <c r="AY173" s="16" t="s">
        <v>241</v>
      </c>
      <c r="BE173" s="245">
        <f>IF(N173="základná",J173,0)</f>
        <v>0</v>
      </c>
      <c r="BF173" s="245">
        <f>IF(N173="znížená",J173,0)</f>
        <v>0</v>
      </c>
      <c r="BG173" s="245">
        <f>IF(N173="zákl. prenesená",J173,0)</f>
        <v>0</v>
      </c>
      <c r="BH173" s="245">
        <f>IF(N173="zníž. prenesená",J173,0)</f>
        <v>0</v>
      </c>
      <c r="BI173" s="245">
        <f>IF(N173="nulová",J173,0)</f>
        <v>0</v>
      </c>
      <c r="BJ173" s="16" t="s">
        <v>88</v>
      </c>
      <c r="BK173" s="245">
        <f>ROUND(I173*H173,2)</f>
        <v>0</v>
      </c>
      <c r="BL173" s="16" t="s">
        <v>328</v>
      </c>
      <c r="BM173" s="244" t="s">
        <v>1973</v>
      </c>
    </row>
    <row r="174" s="1" customFormat="1" ht="24" customHeight="1">
      <c r="B174" s="37"/>
      <c r="C174" s="279" t="s">
        <v>454</v>
      </c>
      <c r="D174" s="279" t="s">
        <v>365</v>
      </c>
      <c r="E174" s="280" t="s">
        <v>1974</v>
      </c>
      <c r="F174" s="281" t="s">
        <v>1975</v>
      </c>
      <c r="G174" s="282" t="s">
        <v>485</v>
      </c>
      <c r="H174" s="283">
        <v>12</v>
      </c>
      <c r="I174" s="284"/>
      <c r="J174" s="285">
        <f>ROUND(I174*H174,2)</f>
        <v>0</v>
      </c>
      <c r="K174" s="281" t="s">
        <v>1</v>
      </c>
      <c r="L174" s="286"/>
      <c r="M174" s="287" t="s">
        <v>1</v>
      </c>
      <c r="N174" s="288" t="s">
        <v>41</v>
      </c>
      <c r="O174" s="85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AR174" s="244" t="s">
        <v>421</v>
      </c>
      <c r="AT174" s="244" t="s">
        <v>365</v>
      </c>
      <c r="AU174" s="244" t="s">
        <v>88</v>
      </c>
      <c r="AY174" s="16" t="s">
        <v>241</v>
      </c>
      <c r="BE174" s="245">
        <f>IF(N174="základná",J174,0)</f>
        <v>0</v>
      </c>
      <c r="BF174" s="245">
        <f>IF(N174="znížená",J174,0)</f>
        <v>0</v>
      </c>
      <c r="BG174" s="245">
        <f>IF(N174="zákl. prenesená",J174,0)</f>
        <v>0</v>
      </c>
      <c r="BH174" s="245">
        <f>IF(N174="zníž. prenesená",J174,0)</f>
        <v>0</v>
      </c>
      <c r="BI174" s="245">
        <f>IF(N174="nulová",J174,0)</f>
        <v>0</v>
      </c>
      <c r="BJ174" s="16" t="s">
        <v>88</v>
      </c>
      <c r="BK174" s="245">
        <f>ROUND(I174*H174,2)</f>
        <v>0</v>
      </c>
      <c r="BL174" s="16" t="s">
        <v>328</v>
      </c>
      <c r="BM174" s="244" t="s">
        <v>1976</v>
      </c>
    </row>
    <row r="175" s="1" customFormat="1" ht="16.5" customHeight="1">
      <c r="B175" s="37"/>
      <c r="C175" s="233" t="s">
        <v>459</v>
      </c>
      <c r="D175" s="233" t="s">
        <v>243</v>
      </c>
      <c r="E175" s="234" t="s">
        <v>1977</v>
      </c>
      <c r="F175" s="235" t="s">
        <v>1978</v>
      </c>
      <c r="G175" s="236" t="s">
        <v>485</v>
      </c>
      <c r="H175" s="237">
        <v>12</v>
      </c>
      <c r="I175" s="238"/>
      <c r="J175" s="239">
        <f>ROUND(I175*H175,2)</f>
        <v>0</v>
      </c>
      <c r="K175" s="235" t="s">
        <v>1</v>
      </c>
      <c r="L175" s="42"/>
      <c r="M175" s="240" t="s">
        <v>1</v>
      </c>
      <c r="N175" s="241" t="s">
        <v>41</v>
      </c>
      <c r="O175" s="85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AR175" s="244" t="s">
        <v>328</v>
      </c>
      <c r="AT175" s="244" t="s">
        <v>243</v>
      </c>
      <c r="AU175" s="244" t="s">
        <v>88</v>
      </c>
      <c r="AY175" s="16" t="s">
        <v>241</v>
      </c>
      <c r="BE175" s="245">
        <f>IF(N175="základná",J175,0)</f>
        <v>0</v>
      </c>
      <c r="BF175" s="245">
        <f>IF(N175="znížená",J175,0)</f>
        <v>0</v>
      </c>
      <c r="BG175" s="245">
        <f>IF(N175="zákl. prenesená",J175,0)</f>
        <v>0</v>
      </c>
      <c r="BH175" s="245">
        <f>IF(N175="zníž. prenesená",J175,0)</f>
        <v>0</v>
      </c>
      <c r="BI175" s="245">
        <f>IF(N175="nulová",J175,0)</f>
        <v>0</v>
      </c>
      <c r="BJ175" s="16" t="s">
        <v>88</v>
      </c>
      <c r="BK175" s="245">
        <f>ROUND(I175*H175,2)</f>
        <v>0</v>
      </c>
      <c r="BL175" s="16" t="s">
        <v>328</v>
      </c>
      <c r="BM175" s="244" t="s">
        <v>1979</v>
      </c>
    </row>
    <row r="176" s="1" customFormat="1" ht="24" customHeight="1">
      <c r="B176" s="37"/>
      <c r="C176" s="279" t="s">
        <v>463</v>
      </c>
      <c r="D176" s="279" t="s">
        <v>365</v>
      </c>
      <c r="E176" s="280" t="s">
        <v>1980</v>
      </c>
      <c r="F176" s="281" t="s">
        <v>1981</v>
      </c>
      <c r="G176" s="282" t="s">
        <v>485</v>
      </c>
      <c r="H176" s="283">
        <v>12</v>
      </c>
      <c r="I176" s="284"/>
      <c r="J176" s="285">
        <f>ROUND(I176*H176,2)</f>
        <v>0</v>
      </c>
      <c r="K176" s="281" t="s">
        <v>1</v>
      </c>
      <c r="L176" s="286"/>
      <c r="M176" s="287" t="s">
        <v>1</v>
      </c>
      <c r="N176" s="288" t="s">
        <v>41</v>
      </c>
      <c r="O176" s="85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AR176" s="244" t="s">
        <v>421</v>
      </c>
      <c r="AT176" s="244" t="s">
        <v>365</v>
      </c>
      <c r="AU176" s="244" t="s">
        <v>88</v>
      </c>
      <c r="AY176" s="16" t="s">
        <v>241</v>
      </c>
      <c r="BE176" s="245">
        <f>IF(N176="základná",J176,0)</f>
        <v>0</v>
      </c>
      <c r="BF176" s="245">
        <f>IF(N176="znížená",J176,0)</f>
        <v>0</v>
      </c>
      <c r="BG176" s="245">
        <f>IF(N176="zákl. prenesená",J176,0)</f>
        <v>0</v>
      </c>
      <c r="BH176" s="245">
        <f>IF(N176="zníž. prenesená",J176,0)</f>
        <v>0</v>
      </c>
      <c r="BI176" s="245">
        <f>IF(N176="nulová",J176,0)</f>
        <v>0</v>
      </c>
      <c r="BJ176" s="16" t="s">
        <v>88</v>
      </c>
      <c r="BK176" s="245">
        <f>ROUND(I176*H176,2)</f>
        <v>0</v>
      </c>
      <c r="BL176" s="16" t="s">
        <v>328</v>
      </c>
      <c r="BM176" s="244" t="s">
        <v>1982</v>
      </c>
    </row>
    <row r="177" s="1" customFormat="1" ht="16.5" customHeight="1">
      <c r="B177" s="37"/>
      <c r="C177" s="233" t="s">
        <v>468</v>
      </c>
      <c r="D177" s="233" t="s">
        <v>243</v>
      </c>
      <c r="E177" s="234" t="s">
        <v>1983</v>
      </c>
      <c r="F177" s="235" t="s">
        <v>1984</v>
      </c>
      <c r="G177" s="236" t="s">
        <v>485</v>
      </c>
      <c r="H177" s="237">
        <v>2</v>
      </c>
      <c r="I177" s="238"/>
      <c r="J177" s="239">
        <f>ROUND(I177*H177,2)</f>
        <v>0</v>
      </c>
      <c r="K177" s="235" t="s">
        <v>1</v>
      </c>
      <c r="L177" s="42"/>
      <c r="M177" s="240" t="s">
        <v>1</v>
      </c>
      <c r="N177" s="241" t="s">
        <v>41</v>
      </c>
      <c r="O177" s="85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AR177" s="244" t="s">
        <v>328</v>
      </c>
      <c r="AT177" s="244" t="s">
        <v>243</v>
      </c>
      <c r="AU177" s="244" t="s">
        <v>88</v>
      </c>
      <c r="AY177" s="16" t="s">
        <v>241</v>
      </c>
      <c r="BE177" s="245">
        <f>IF(N177="základná",J177,0)</f>
        <v>0</v>
      </c>
      <c r="BF177" s="245">
        <f>IF(N177="znížená",J177,0)</f>
        <v>0</v>
      </c>
      <c r="BG177" s="245">
        <f>IF(N177="zákl. prenesená",J177,0)</f>
        <v>0</v>
      </c>
      <c r="BH177" s="245">
        <f>IF(N177="zníž. prenesená",J177,0)</f>
        <v>0</v>
      </c>
      <c r="BI177" s="245">
        <f>IF(N177="nulová",J177,0)</f>
        <v>0</v>
      </c>
      <c r="BJ177" s="16" t="s">
        <v>88</v>
      </c>
      <c r="BK177" s="245">
        <f>ROUND(I177*H177,2)</f>
        <v>0</v>
      </c>
      <c r="BL177" s="16" t="s">
        <v>328</v>
      </c>
      <c r="BM177" s="244" t="s">
        <v>1985</v>
      </c>
    </row>
    <row r="178" s="1" customFormat="1" ht="24" customHeight="1">
      <c r="B178" s="37"/>
      <c r="C178" s="279" t="s">
        <v>472</v>
      </c>
      <c r="D178" s="279" t="s">
        <v>365</v>
      </c>
      <c r="E178" s="280" t="s">
        <v>1986</v>
      </c>
      <c r="F178" s="281" t="s">
        <v>1987</v>
      </c>
      <c r="G178" s="282" t="s">
        <v>485</v>
      </c>
      <c r="H178" s="283">
        <v>2</v>
      </c>
      <c r="I178" s="284"/>
      <c r="J178" s="285">
        <f>ROUND(I178*H178,2)</f>
        <v>0</v>
      </c>
      <c r="K178" s="281" t="s">
        <v>1</v>
      </c>
      <c r="L178" s="286"/>
      <c r="M178" s="287" t="s">
        <v>1</v>
      </c>
      <c r="N178" s="288" t="s">
        <v>41</v>
      </c>
      <c r="O178" s="85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3">
        <f>S178*H178</f>
        <v>0</v>
      </c>
      <c r="AR178" s="244" t="s">
        <v>421</v>
      </c>
      <c r="AT178" s="244" t="s">
        <v>365</v>
      </c>
      <c r="AU178" s="244" t="s">
        <v>88</v>
      </c>
      <c r="AY178" s="16" t="s">
        <v>241</v>
      </c>
      <c r="BE178" s="245">
        <f>IF(N178="základná",J178,0)</f>
        <v>0</v>
      </c>
      <c r="BF178" s="245">
        <f>IF(N178="znížená",J178,0)</f>
        <v>0</v>
      </c>
      <c r="BG178" s="245">
        <f>IF(N178="zákl. prenesená",J178,0)</f>
        <v>0</v>
      </c>
      <c r="BH178" s="245">
        <f>IF(N178="zníž. prenesená",J178,0)</f>
        <v>0</v>
      </c>
      <c r="BI178" s="245">
        <f>IF(N178="nulová",J178,0)</f>
        <v>0</v>
      </c>
      <c r="BJ178" s="16" t="s">
        <v>88</v>
      </c>
      <c r="BK178" s="245">
        <f>ROUND(I178*H178,2)</f>
        <v>0</v>
      </c>
      <c r="BL178" s="16" t="s">
        <v>328</v>
      </c>
      <c r="BM178" s="244" t="s">
        <v>1988</v>
      </c>
    </row>
    <row r="179" s="1" customFormat="1" ht="24" customHeight="1">
      <c r="B179" s="37"/>
      <c r="C179" s="233" t="s">
        <v>477</v>
      </c>
      <c r="D179" s="233" t="s">
        <v>243</v>
      </c>
      <c r="E179" s="234" t="s">
        <v>1989</v>
      </c>
      <c r="F179" s="235" t="s">
        <v>1990</v>
      </c>
      <c r="G179" s="236" t="s">
        <v>134</v>
      </c>
      <c r="H179" s="237">
        <v>35.490000000000002</v>
      </c>
      <c r="I179" s="238"/>
      <c r="J179" s="239">
        <f>ROUND(I179*H179,2)</f>
        <v>0</v>
      </c>
      <c r="K179" s="235" t="s">
        <v>1</v>
      </c>
      <c r="L179" s="42"/>
      <c r="M179" s="240" t="s">
        <v>1</v>
      </c>
      <c r="N179" s="241" t="s">
        <v>41</v>
      </c>
      <c r="O179" s="85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AR179" s="244" t="s">
        <v>328</v>
      </c>
      <c r="AT179" s="244" t="s">
        <v>243</v>
      </c>
      <c r="AU179" s="244" t="s">
        <v>88</v>
      </c>
      <c r="AY179" s="16" t="s">
        <v>241</v>
      </c>
      <c r="BE179" s="245">
        <f>IF(N179="základná",J179,0)</f>
        <v>0</v>
      </c>
      <c r="BF179" s="245">
        <f>IF(N179="znížená",J179,0)</f>
        <v>0</v>
      </c>
      <c r="BG179" s="245">
        <f>IF(N179="zákl. prenesená",J179,0)</f>
        <v>0</v>
      </c>
      <c r="BH179" s="245">
        <f>IF(N179="zníž. prenesená",J179,0)</f>
        <v>0</v>
      </c>
      <c r="BI179" s="245">
        <f>IF(N179="nulová",J179,0)</f>
        <v>0</v>
      </c>
      <c r="BJ179" s="16" t="s">
        <v>88</v>
      </c>
      <c r="BK179" s="245">
        <f>ROUND(I179*H179,2)</f>
        <v>0</v>
      </c>
      <c r="BL179" s="16" t="s">
        <v>328</v>
      </c>
      <c r="BM179" s="244" t="s">
        <v>1991</v>
      </c>
    </row>
    <row r="180" s="1" customFormat="1" ht="24" customHeight="1">
      <c r="B180" s="37"/>
      <c r="C180" s="233" t="s">
        <v>482</v>
      </c>
      <c r="D180" s="233" t="s">
        <v>243</v>
      </c>
      <c r="E180" s="234" t="s">
        <v>1992</v>
      </c>
      <c r="F180" s="235" t="s">
        <v>1993</v>
      </c>
      <c r="G180" s="236" t="s">
        <v>134</v>
      </c>
      <c r="H180" s="237">
        <v>35.490000000000002</v>
      </c>
      <c r="I180" s="238"/>
      <c r="J180" s="239">
        <f>ROUND(I180*H180,2)</f>
        <v>0</v>
      </c>
      <c r="K180" s="235" t="s">
        <v>1</v>
      </c>
      <c r="L180" s="42"/>
      <c r="M180" s="240" t="s">
        <v>1</v>
      </c>
      <c r="N180" s="241" t="s">
        <v>41</v>
      </c>
      <c r="O180" s="85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AR180" s="244" t="s">
        <v>328</v>
      </c>
      <c r="AT180" s="244" t="s">
        <v>243</v>
      </c>
      <c r="AU180" s="244" t="s">
        <v>88</v>
      </c>
      <c r="AY180" s="16" t="s">
        <v>241</v>
      </c>
      <c r="BE180" s="245">
        <f>IF(N180="základná",J180,0)</f>
        <v>0</v>
      </c>
      <c r="BF180" s="245">
        <f>IF(N180="znížená",J180,0)</f>
        <v>0</v>
      </c>
      <c r="BG180" s="245">
        <f>IF(N180="zákl. prenesená",J180,0)</f>
        <v>0</v>
      </c>
      <c r="BH180" s="245">
        <f>IF(N180="zníž. prenesená",J180,0)</f>
        <v>0</v>
      </c>
      <c r="BI180" s="245">
        <f>IF(N180="nulová",J180,0)</f>
        <v>0</v>
      </c>
      <c r="BJ180" s="16" t="s">
        <v>88</v>
      </c>
      <c r="BK180" s="245">
        <f>ROUND(I180*H180,2)</f>
        <v>0</v>
      </c>
      <c r="BL180" s="16" t="s">
        <v>328</v>
      </c>
      <c r="BM180" s="244" t="s">
        <v>1994</v>
      </c>
    </row>
    <row r="181" s="1" customFormat="1" ht="24" customHeight="1">
      <c r="B181" s="37"/>
      <c r="C181" s="233" t="s">
        <v>488</v>
      </c>
      <c r="D181" s="233" t="s">
        <v>243</v>
      </c>
      <c r="E181" s="234" t="s">
        <v>1995</v>
      </c>
      <c r="F181" s="235" t="s">
        <v>1996</v>
      </c>
      <c r="G181" s="236" t="s">
        <v>325</v>
      </c>
      <c r="H181" s="237">
        <v>0.090999999999999998</v>
      </c>
      <c r="I181" s="238"/>
      <c r="J181" s="239">
        <f>ROUND(I181*H181,2)</f>
        <v>0</v>
      </c>
      <c r="K181" s="235" t="s">
        <v>1</v>
      </c>
      <c r="L181" s="42"/>
      <c r="M181" s="240" t="s">
        <v>1</v>
      </c>
      <c r="N181" s="241" t="s">
        <v>41</v>
      </c>
      <c r="O181" s="85"/>
      <c r="P181" s="242">
        <f>O181*H181</f>
        <v>0</v>
      </c>
      <c r="Q181" s="242">
        <v>0</v>
      </c>
      <c r="R181" s="242">
        <f>Q181*H181</f>
        <v>0</v>
      </c>
      <c r="S181" s="242">
        <v>0</v>
      </c>
      <c r="T181" s="243">
        <f>S181*H181</f>
        <v>0</v>
      </c>
      <c r="AR181" s="244" t="s">
        <v>328</v>
      </c>
      <c r="AT181" s="244" t="s">
        <v>243</v>
      </c>
      <c r="AU181" s="244" t="s">
        <v>88</v>
      </c>
      <c r="AY181" s="16" t="s">
        <v>241</v>
      </c>
      <c r="BE181" s="245">
        <f>IF(N181="základná",J181,0)</f>
        <v>0</v>
      </c>
      <c r="BF181" s="245">
        <f>IF(N181="znížená",J181,0)</f>
        <v>0</v>
      </c>
      <c r="BG181" s="245">
        <f>IF(N181="zákl. prenesená",J181,0)</f>
        <v>0</v>
      </c>
      <c r="BH181" s="245">
        <f>IF(N181="zníž. prenesená",J181,0)</f>
        <v>0</v>
      </c>
      <c r="BI181" s="245">
        <f>IF(N181="nulová",J181,0)</f>
        <v>0</v>
      </c>
      <c r="BJ181" s="16" t="s">
        <v>88</v>
      </c>
      <c r="BK181" s="245">
        <f>ROUND(I181*H181,2)</f>
        <v>0</v>
      </c>
      <c r="BL181" s="16" t="s">
        <v>328</v>
      </c>
      <c r="BM181" s="244" t="s">
        <v>1997</v>
      </c>
    </row>
    <row r="182" s="11" customFormat="1" ht="22.8" customHeight="1">
      <c r="B182" s="217"/>
      <c r="C182" s="218"/>
      <c r="D182" s="219" t="s">
        <v>74</v>
      </c>
      <c r="E182" s="231" t="s">
        <v>1998</v>
      </c>
      <c r="F182" s="231" t="s">
        <v>1999</v>
      </c>
      <c r="G182" s="218"/>
      <c r="H182" s="218"/>
      <c r="I182" s="221"/>
      <c r="J182" s="232">
        <f>BK182</f>
        <v>0</v>
      </c>
      <c r="K182" s="218"/>
      <c r="L182" s="223"/>
      <c r="M182" s="224"/>
      <c r="N182" s="225"/>
      <c r="O182" s="225"/>
      <c r="P182" s="226">
        <f>SUM(P183:P204)</f>
        <v>0</v>
      </c>
      <c r="Q182" s="225"/>
      <c r="R182" s="226">
        <f>SUM(R183:R204)</f>
        <v>0</v>
      </c>
      <c r="S182" s="225"/>
      <c r="T182" s="227">
        <f>SUM(T183:T204)</f>
        <v>0</v>
      </c>
      <c r="AR182" s="228" t="s">
        <v>88</v>
      </c>
      <c r="AT182" s="229" t="s">
        <v>74</v>
      </c>
      <c r="AU182" s="229" t="s">
        <v>82</v>
      </c>
      <c r="AY182" s="228" t="s">
        <v>241</v>
      </c>
      <c r="BK182" s="230">
        <f>SUM(BK183:BK204)</f>
        <v>0</v>
      </c>
    </row>
    <row r="183" s="1" customFormat="1" ht="24" customHeight="1">
      <c r="B183" s="37"/>
      <c r="C183" s="233" t="s">
        <v>493</v>
      </c>
      <c r="D183" s="233" t="s">
        <v>243</v>
      </c>
      <c r="E183" s="234" t="s">
        <v>2000</v>
      </c>
      <c r="F183" s="235" t="s">
        <v>2001</v>
      </c>
      <c r="G183" s="236" t="s">
        <v>485</v>
      </c>
      <c r="H183" s="237">
        <v>1</v>
      </c>
      <c r="I183" s="238"/>
      <c r="J183" s="239">
        <f>ROUND(I183*H183,2)</f>
        <v>0</v>
      </c>
      <c r="K183" s="235" t="s">
        <v>1</v>
      </c>
      <c r="L183" s="42"/>
      <c r="M183" s="240" t="s">
        <v>1</v>
      </c>
      <c r="N183" s="241" t="s">
        <v>41</v>
      </c>
      <c r="O183" s="85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AR183" s="244" t="s">
        <v>328</v>
      </c>
      <c r="AT183" s="244" t="s">
        <v>243</v>
      </c>
      <c r="AU183" s="244" t="s">
        <v>88</v>
      </c>
      <c r="AY183" s="16" t="s">
        <v>241</v>
      </c>
      <c r="BE183" s="245">
        <f>IF(N183="základná",J183,0)</f>
        <v>0</v>
      </c>
      <c r="BF183" s="245">
        <f>IF(N183="znížená",J183,0)</f>
        <v>0</v>
      </c>
      <c r="BG183" s="245">
        <f>IF(N183="zákl. prenesená",J183,0)</f>
        <v>0</v>
      </c>
      <c r="BH183" s="245">
        <f>IF(N183="zníž. prenesená",J183,0)</f>
        <v>0</v>
      </c>
      <c r="BI183" s="245">
        <f>IF(N183="nulová",J183,0)</f>
        <v>0</v>
      </c>
      <c r="BJ183" s="16" t="s">
        <v>88</v>
      </c>
      <c r="BK183" s="245">
        <f>ROUND(I183*H183,2)</f>
        <v>0</v>
      </c>
      <c r="BL183" s="16" t="s">
        <v>328</v>
      </c>
      <c r="BM183" s="244" t="s">
        <v>2002</v>
      </c>
    </row>
    <row r="184" s="1" customFormat="1" ht="16.5" customHeight="1">
      <c r="B184" s="37"/>
      <c r="C184" s="279" t="s">
        <v>498</v>
      </c>
      <c r="D184" s="279" t="s">
        <v>365</v>
      </c>
      <c r="E184" s="280" t="s">
        <v>2003</v>
      </c>
      <c r="F184" s="281" t="s">
        <v>2004</v>
      </c>
      <c r="G184" s="282" t="s">
        <v>485</v>
      </c>
      <c r="H184" s="283">
        <v>1</v>
      </c>
      <c r="I184" s="284"/>
      <c r="J184" s="285">
        <f>ROUND(I184*H184,2)</f>
        <v>0</v>
      </c>
      <c r="K184" s="281" t="s">
        <v>1</v>
      </c>
      <c r="L184" s="286"/>
      <c r="M184" s="287" t="s">
        <v>1</v>
      </c>
      <c r="N184" s="288" t="s">
        <v>41</v>
      </c>
      <c r="O184" s="85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AR184" s="244" t="s">
        <v>421</v>
      </c>
      <c r="AT184" s="244" t="s">
        <v>365</v>
      </c>
      <c r="AU184" s="244" t="s">
        <v>88</v>
      </c>
      <c r="AY184" s="16" t="s">
        <v>241</v>
      </c>
      <c r="BE184" s="245">
        <f>IF(N184="základná",J184,0)</f>
        <v>0</v>
      </c>
      <c r="BF184" s="245">
        <f>IF(N184="znížená",J184,0)</f>
        <v>0</v>
      </c>
      <c r="BG184" s="245">
        <f>IF(N184="zákl. prenesená",J184,0)</f>
        <v>0</v>
      </c>
      <c r="BH184" s="245">
        <f>IF(N184="zníž. prenesená",J184,0)</f>
        <v>0</v>
      </c>
      <c r="BI184" s="245">
        <f>IF(N184="nulová",J184,0)</f>
        <v>0</v>
      </c>
      <c r="BJ184" s="16" t="s">
        <v>88</v>
      </c>
      <c r="BK184" s="245">
        <f>ROUND(I184*H184,2)</f>
        <v>0</v>
      </c>
      <c r="BL184" s="16" t="s">
        <v>328</v>
      </c>
      <c r="BM184" s="244" t="s">
        <v>2005</v>
      </c>
    </row>
    <row r="185" s="1" customFormat="1" ht="24" customHeight="1">
      <c r="B185" s="37"/>
      <c r="C185" s="233" t="s">
        <v>503</v>
      </c>
      <c r="D185" s="233" t="s">
        <v>243</v>
      </c>
      <c r="E185" s="234" t="s">
        <v>2006</v>
      </c>
      <c r="F185" s="235" t="s">
        <v>2007</v>
      </c>
      <c r="G185" s="236" t="s">
        <v>1406</v>
      </c>
      <c r="H185" s="237">
        <v>1</v>
      </c>
      <c r="I185" s="238"/>
      <c r="J185" s="239">
        <f>ROUND(I185*H185,2)</f>
        <v>0</v>
      </c>
      <c r="K185" s="235" t="s">
        <v>1</v>
      </c>
      <c r="L185" s="42"/>
      <c r="M185" s="240" t="s">
        <v>1</v>
      </c>
      <c r="N185" s="241" t="s">
        <v>41</v>
      </c>
      <c r="O185" s="85"/>
      <c r="P185" s="242">
        <f>O185*H185</f>
        <v>0</v>
      </c>
      <c r="Q185" s="242">
        <v>0</v>
      </c>
      <c r="R185" s="242">
        <f>Q185*H185</f>
        <v>0</v>
      </c>
      <c r="S185" s="242">
        <v>0</v>
      </c>
      <c r="T185" s="243">
        <f>S185*H185</f>
        <v>0</v>
      </c>
      <c r="AR185" s="244" t="s">
        <v>328</v>
      </c>
      <c r="AT185" s="244" t="s">
        <v>243</v>
      </c>
      <c r="AU185" s="244" t="s">
        <v>88</v>
      </c>
      <c r="AY185" s="16" t="s">
        <v>241</v>
      </c>
      <c r="BE185" s="245">
        <f>IF(N185="základná",J185,0)</f>
        <v>0</v>
      </c>
      <c r="BF185" s="245">
        <f>IF(N185="znížená",J185,0)</f>
        <v>0</v>
      </c>
      <c r="BG185" s="245">
        <f>IF(N185="zákl. prenesená",J185,0)</f>
        <v>0</v>
      </c>
      <c r="BH185" s="245">
        <f>IF(N185="zníž. prenesená",J185,0)</f>
        <v>0</v>
      </c>
      <c r="BI185" s="245">
        <f>IF(N185="nulová",J185,0)</f>
        <v>0</v>
      </c>
      <c r="BJ185" s="16" t="s">
        <v>88</v>
      </c>
      <c r="BK185" s="245">
        <f>ROUND(I185*H185,2)</f>
        <v>0</v>
      </c>
      <c r="BL185" s="16" t="s">
        <v>328</v>
      </c>
      <c r="BM185" s="244" t="s">
        <v>2008</v>
      </c>
    </row>
    <row r="186" s="1" customFormat="1" ht="24" customHeight="1">
      <c r="B186" s="37"/>
      <c r="C186" s="233" t="s">
        <v>509</v>
      </c>
      <c r="D186" s="233" t="s">
        <v>243</v>
      </c>
      <c r="E186" s="234" t="s">
        <v>2009</v>
      </c>
      <c r="F186" s="235" t="s">
        <v>2010</v>
      </c>
      <c r="G186" s="236" t="s">
        <v>1406</v>
      </c>
      <c r="H186" s="237">
        <v>2</v>
      </c>
      <c r="I186" s="238"/>
      <c r="J186" s="239">
        <f>ROUND(I186*H186,2)</f>
        <v>0</v>
      </c>
      <c r="K186" s="235" t="s">
        <v>1</v>
      </c>
      <c r="L186" s="42"/>
      <c r="M186" s="240" t="s">
        <v>1</v>
      </c>
      <c r="N186" s="241" t="s">
        <v>41</v>
      </c>
      <c r="O186" s="85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AR186" s="244" t="s">
        <v>328</v>
      </c>
      <c r="AT186" s="244" t="s">
        <v>243</v>
      </c>
      <c r="AU186" s="244" t="s">
        <v>88</v>
      </c>
      <c r="AY186" s="16" t="s">
        <v>241</v>
      </c>
      <c r="BE186" s="245">
        <f>IF(N186="základná",J186,0)</f>
        <v>0</v>
      </c>
      <c r="BF186" s="245">
        <f>IF(N186="znížená",J186,0)</f>
        <v>0</v>
      </c>
      <c r="BG186" s="245">
        <f>IF(N186="zákl. prenesená",J186,0)</f>
        <v>0</v>
      </c>
      <c r="BH186" s="245">
        <f>IF(N186="zníž. prenesená",J186,0)</f>
        <v>0</v>
      </c>
      <c r="BI186" s="245">
        <f>IF(N186="nulová",J186,0)</f>
        <v>0</v>
      </c>
      <c r="BJ186" s="16" t="s">
        <v>88</v>
      </c>
      <c r="BK186" s="245">
        <f>ROUND(I186*H186,2)</f>
        <v>0</v>
      </c>
      <c r="BL186" s="16" t="s">
        <v>328</v>
      </c>
      <c r="BM186" s="244" t="s">
        <v>2011</v>
      </c>
    </row>
    <row r="187" s="1" customFormat="1" ht="24" customHeight="1">
      <c r="B187" s="37"/>
      <c r="C187" s="279" t="s">
        <v>511</v>
      </c>
      <c r="D187" s="279" t="s">
        <v>365</v>
      </c>
      <c r="E187" s="280" t="s">
        <v>2012</v>
      </c>
      <c r="F187" s="281" t="s">
        <v>2013</v>
      </c>
      <c r="G187" s="282" t="s">
        <v>485</v>
      </c>
      <c r="H187" s="283">
        <v>2</v>
      </c>
      <c r="I187" s="284"/>
      <c r="J187" s="285">
        <f>ROUND(I187*H187,2)</f>
        <v>0</v>
      </c>
      <c r="K187" s="281" t="s">
        <v>1</v>
      </c>
      <c r="L187" s="286"/>
      <c r="M187" s="287" t="s">
        <v>1</v>
      </c>
      <c r="N187" s="288" t="s">
        <v>41</v>
      </c>
      <c r="O187" s="85"/>
      <c r="P187" s="242">
        <f>O187*H187</f>
        <v>0</v>
      </c>
      <c r="Q187" s="242">
        <v>0</v>
      </c>
      <c r="R187" s="242">
        <f>Q187*H187</f>
        <v>0</v>
      </c>
      <c r="S187" s="242">
        <v>0</v>
      </c>
      <c r="T187" s="243">
        <f>S187*H187</f>
        <v>0</v>
      </c>
      <c r="AR187" s="244" t="s">
        <v>421</v>
      </c>
      <c r="AT187" s="244" t="s">
        <v>365</v>
      </c>
      <c r="AU187" s="244" t="s">
        <v>88</v>
      </c>
      <c r="AY187" s="16" t="s">
        <v>241</v>
      </c>
      <c r="BE187" s="245">
        <f>IF(N187="základná",J187,0)</f>
        <v>0</v>
      </c>
      <c r="BF187" s="245">
        <f>IF(N187="znížená",J187,0)</f>
        <v>0</v>
      </c>
      <c r="BG187" s="245">
        <f>IF(N187="zákl. prenesená",J187,0)</f>
        <v>0</v>
      </c>
      <c r="BH187" s="245">
        <f>IF(N187="zníž. prenesená",J187,0)</f>
        <v>0</v>
      </c>
      <c r="BI187" s="245">
        <f>IF(N187="nulová",J187,0)</f>
        <v>0</v>
      </c>
      <c r="BJ187" s="16" t="s">
        <v>88</v>
      </c>
      <c r="BK187" s="245">
        <f>ROUND(I187*H187,2)</f>
        <v>0</v>
      </c>
      <c r="BL187" s="16" t="s">
        <v>328</v>
      </c>
      <c r="BM187" s="244" t="s">
        <v>2014</v>
      </c>
    </row>
    <row r="188" s="1" customFormat="1" ht="24" customHeight="1">
      <c r="B188" s="37"/>
      <c r="C188" s="233" t="s">
        <v>519</v>
      </c>
      <c r="D188" s="233" t="s">
        <v>243</v>
      </c>
      <c r="E188" s="234" t="s">
        <v>2015</v>
      </c>
      <c r="F188" s="235" t="s">
        <v>2016</v>
      </c>
      <c r="G188" s="236" t="s">
        <v>1406</v>
      </c>
      <c r="H188" s="237">
        <v>1</v>
      </c>
      <c r="I188" s="238"/>
      <c r="J188" s="239">
        <f>ROUND(I188*H188,2)</f>
        <v>0</v>
      </c>
      <c r="K188" s="235" t="s">
        <v>1</v>
      </c>
      <c r="L188" s="42"/>
      <c r="M188" s="240" t="s">
        <v>1</v>
      </c>
      <c r="N188" s="241" t="s">
        <v>41</v>
      </c>
      <c r="O188" s="85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AR188" s="244" t="s">
        <v>328</v>
      </c>
      <c r="AT188" s="244" t="s">
        <v>243</v>
      </c>
      <c r="AU188" s="244" t="s">
        <v>88</v>
      </c>
      <c r="AY188" s="16" t="s">
        <v>241</v>
      </c>
      <c r="BE188" s="245">
        <f>IF(N188="základná",J188,0)</f>
        <v>0</v>
      </c>
      <c r="BF188" s="245">
        <f>IF(N188="znížená",J188,0)</f>
        <v>0</v>
      </c>
      <c r="BG188" s="245">
        <f>IF(N188="zákl. prenesená",J188,0)</f>
        <v>0</v>
      </c>
      <c r="BH188" s="245">
        <f>IF(N188="zníž. prenesená",J188,0)</f>
        <v>0</v>
      </c>
      <c r="BI188" s="245">
        <f>IF(N188="nulová",J188,0)</f>
        <v>0</v>
      </c>
      <c r="BJ188" s="16" t="s">
        <v>88</v>
      </c>
      <c r="BK188" s="245">
        <f>ROUND(I188*H188,2)</f>
        <v>0</v>
      </c>
      <c r="BL188" s="16" t="s">
        <v>328</v>
      </c>
      <c r="BM188" s="244" t="s">
        <v>2017</v>
      </c>
    </row>
    <row r="189" s="1" customFormat="1" ht="24" customHeight="1">
      <c r="B189" s="37"/>
      <c r="C189" s="233" t="s">
        <v>523</v>
      </c>
      <c r="D189" s="233" t="s">
        <v>243</v>
      </c>
      <c r="E189" s="234" t="s">
        <v>2018</v>
      </c>
      <c r="F189" s="235" t="s">
        <v>2019</v>
      </c>
      <c r="G189" s="236" t="s">
        <v>485</v>
      </c>
      <c r="H189" s="237">
        <v>1</v>
      </c>
      <c r="I189" s="238"/>
      <c r="J189" s="239">
        <f>ROUND(I189*H189,2)</f>
        <v>0</v>
      </c>
      <c r="K189" s="235" t="s">
        <v>1</v>
      </c>
      <c r="L189" s="42"/>
      <c r="M189" s="240" t="s">
        <v>1</v>
      </c>
      <c r="N189" s="241" t="s">
        <v>41</v>
      </c>
      <c r="O189" s="85"/>
      <c r="P189" s="242">
        <f>O189*H189</f>
        <v>0</v>
      </c>
      <c r="Q189" s="242">
        <v>0</v>
      </c>
      <c r="R189" s="242">
        <f>Q189*H189</f>
        <v>0</v>
      </c>
      <c r="S189" s="242">
        <v>0</v>
      </c>
      <c r="T189" s="243">
        <f>S189*H189</f>
        <v>0</v>
      </c>
      <c r="AR189" s="244" t="s">
        <v>328</v>
      </c>
      <c r="AT189" s="244" t="s">
        <v>243</v>
      </c>
      <c r="AU189" s="244" t="s">
        <v>88</v>
      </c>
      <c r="AY189" s="16" t="s">
        <v>241</v>
      </c>
      <c r="BE189" s="245">
        <f>IF(N189="základná",J189,0)</f>
        <v>0</v>
      </c>
      <c r="BF189" s="245">
        <f>IF(N189="znížená",J189,0)</f>
        <v>0</v>
      </c>
      <c r="BG189" s="245">
        <f>IF(N189="zákl. prenesená",J189,0)</f>
        <v>0</v>
      </c>
      <c r="BH189" s="245">
        <f>IF(N189="zníž. prenesená",J189,0)</f>
        <v>0</v>
      </c>
      <c r="BI189" s="245">
        <f>IF(N189="nulová",J189,0)</f>
        <v>0</v>
      </c>
      <c r="BJ189" s="16" t="s">
        <v>88</v>
      </c>
      <c r="BK189" s="245">
        <f>ROUND(I189*H189,2)</f>
        <v>0</v>
      </c>
      <c r="BL189" s="16" t="s">
        <v>328</v>
      </c>
      <c r="BM189" s="244" t="s">
        <v>2020</v>
      </c>
    </row>
    <row r="190" s="1" customFormat="1" ht="16.5" customHeight="1">
      <c r="B190" s="37"/>
      <c r="C190" s="233" t="s">
        <v>528</v>
      </c>
      <c r="D190" s="233" t="s">
        <v>243</v>
      </c>
      <c r="E190" s="234" t="s">
        <v>2021</v>
      </c>
      <c r="F190" s="235" t="s">
        <v>2022</v>
      </c>
      <c r="G190" s="236" t="s">
        <v>1406</v>
      </c>
      <c r="H190" s="237">
        <v>1</v>
      </c>
      <c r="I190" s="238"/>
      <c r="J190" s="239">
        <f>ROUND(I190*H190,2)</f>
        <v>0</v>
      </c>
      <c r="K190" s="235" t="s">
        <v>1</v>
      </c>
      <c r="L190" s="42"/>
      <c r="M190" s="240" t="s">
        <v>1</v>
      </c>
      <c r="N190" s="241" t="s">
        <v>41</v>
      </c>
      <c r="O190" s="85"/>
      <c r="P190" s="242">
        <f>O190*H190</f>
        <v>0</v>
      </c>
      <c r="Q190" s="242">
        <v>0</v>
      </c>
      <c r="R190" s="242">
        <f>Q190*H190</f>
        <v>0</v>
      </c>
      <c r="S190" s="242">
        <v>0</v>
      </c>
      <c r="T190" s="243">
        <f>S190*H190</f>
        <v>0</v>
      </c>
      <c r="AR190" s="244" t="s">
        <v>328</v>
      </c>
      <c r="AT190" s="244" t="s">
        <v>243</v>
      </c>
      <c r="AU190" s="244" t="s">
        <v>88</v>
      </c>
      <c r="AY190" s="16" t="s">
        <v>241</v>
      </c>
      <c r="BE190" s="245">
        <f>IF(N190="základná",J190,0)</f>
        <v>0</v>
      </c>
      <c r="BF190" s="245">
        <f>IF(N190="znížená",J190,0)</f>
        <v>0</v>
      </c>
      <c r="BG190" s="245">
        <f>IF(N190="zákl. prenesená",J190,0)</f>
        <v>0</v>
      </c>
      <c r="BH190" s="245">
        <f>IF(N190="zníž. prenesená",J190,0)</f>
        <v>0</v>
      </c>
      <c r="BI190" s="245">
        <f>IF(N190="nulová",J190,0)</f>
        <v>0</v>
      </c>
      <c r="BJ190" s="16" t="s">
        <v>88</v>
      </c>
      <c r="BK190" s="245">
        <f>ROUND(I190*H190,2)</f>
        <v>0</v>
      </c>
      <c r="BL190" s="16" t="s">
        <v>328</v>
      </c>
      <c r="BM190" s="244" t="s">
        <v>2023</v>
      </c>
    </row>
    <row r="191" s="1" customFormat="1" ht="36" customHeight="1">
      <c r="B191" s="37"/>
      <c r="C191" s="279" t="s">
        <v>533</v>
      </c>
      <c r="D191" s="279" t="s">
        <v>365</v>
      </c>
      <c r="E191" s="280" t="s">
        <v>2024</v>
      </c>
      <c r="F191" s="281" t="s">
        <v>2025</v>
      </c>
      <c r="G191" s="282" t="s">
        <v>485</v>
      </c>
      <c r="H191" s="283">
        <v>1</v>
      </c>
      <c r="I191" s="284"/>
      <c r="J191" s="285">
        <f>ROUND(I191*H191,2)</f>
        <v>0</v>
      </c>
      <c r="K191" s="281" t="s">
        <v>1</v>
      </c>
      <c r="L191" s="286"/>
      <c r="M191" s="287" t="s">
        <v>1</v>
      </c>
      <c r="N191" s="288" t="s">
        <v>41</v>
      </c>
      <c r="O191" s="85"/>
      <c r="P191" s="242">
        <f>O191*H191</f>
        <v>0</v>
      </c>
      <c r="Q191" s="242">
        <v>0</v>
      </c>
      <c r="R191" s="242">
        <f>Q191*H191</f>
        <v>0</v>
      </c>
      <c r="S191" s="242">
        <v>0</v>
      </c>
      <c r="T191" s="243">
        <f>S191*H191</f>
        <v>0</v>
      </c>
      <c r="AR191" s="244" t="s">
        <v>421</v>
      </c>
      <c r="AT191" s="244" t="s">
        <v>365</v>
      </c>
      <c r="AU191" s="244" t="s">
        <v>88</v>
      </c>
      <c r="AY191" s="16" t="s">
        <v>241</v>
      </c>
      <c r="BE191" s="245">
        <f>IF(N191="základná",J191,0)</f>
        <v>0</v>
      </c>
      <c r="BF191" s="245">
        <f>IF(N191="znížená",J191,0)</f>
        <v>0</v>
      </c>
      <c r="BG191" s="245">
        <f>IF(N191="zákl. prenesená",J191,0)</f>
        <v>0</v>
      </c>
      <c r="BH191" s="245">
        <f>IF(N191="zníž. prenesená",J191,0)</f>
        <v>0</v>
      </c>
      <c r="BI191" s="245">
        <f>IF(N191="nulová",J191,0)</f>
        <v>0</v>
      </c>
      <c r="BJ191" s="16" t="s">
        <v>88</v>
      </c>
      <c r="BK191" s="245">
        <f>ROUND(I191*H191,2)</f>
        <v>0</v>
      </c>
      <c r="BL191" s="16" t="s">
        <v>328</v>
      </c>
      <c r="BM191" s="244" t="s">
        <v>2026</v>
      </c>
    </row>
    <row r="192" s="1" customFormat="1" ht="24" customHeight="1">
      <c r="B192" s="37"/>
      <c r="C192" s="233" t="s">
        <v>537</v>
      </c>
      <c r="D192" s="233" t="s">
        <v>243</v>
      </c>
      <c r="E192" s="234" t="s">
        <v>2027</v>
      </c>
      <c r="F192" s="235" t="s">
        <v>2028</v>
      </c>
      <c r="G192" s="236" t="s">
        <v>485</v>
      </c>
      <c r="H192" s="237">
        <v>1</v>
      </c>
      <c r="I192" s="238"/>
      <c r="J192" s="239">
        <f>ROUND(I192*H192,2)</f>
        <v>0</v>
      </c>
      <c r="K192" s="235" t="s">
        <v>1</v>
      </c>
      <c r="L192" s="42"/>
      <c r="M192" s="240" t="s">
        <v>1</v>
      </c>
      <c r="N192" s="241" t="s">
        <v>41</v>
      </c>
      <c r="O192" s="85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AR192" s="244" t="s">
        <v>328</v>
      </c>
      <c r="AT192" s="244" t="s">
        <v>243</v>
      </c>
      <c r="AU192" s="244" t="s">
        <v>88</v>
      </c>
      <c r="AY192" s="16" t="s">
        <v>241</v>
      </c>
      <c r="BE192" s="245">
        <f>IF(N192="základná",J192,0)</f>
        <v>0</v>
      </c>
      <c r="BF192" s="245">
        <f>IF(N192="znížená",J192,0)</f>
        <v>0</v>
      </c>
      <c r="BG192" s="245">
        <f>IF(N192="zákl. prenesená",J192,0)</f>
        <v>0</v>
      </c>
      <c r="BH192" s="245">
        <f>IF(N192="zníž. prenesená",J192,0)</f>
        <v>0</v>
      </c>
      <c r="BI192" s="245">
        <f>IF(N192="nulová",J192,0)</f>
        <v>0</v>
      </c>
      <c r="BJ192" s="16" t="s">
        <v>88</v>
      </c>
      <c r="BK192" s="245">
        <f>ROUND(I192*H192,2)</f>
        <v>0</v>
      </c>
      <c r="BL192" s="16" t="s">
        <v>328</v>
      </c>
      <c r="BM192" s="244" t="s">
        <v>2029</v>
      </c>
    </row>
    <row r="193" s="1" customFormat="1" ht="16.5" customHeight="1">
      <c r="B193" s="37"/>
      <c r="C193" s="279" t="s">
        <v>542</v>
      </c>
      <c r="D193" s="279" t="s">
        <v>365</v>
      </c>
      <c r="E193" s="280" t="s">
        <v>2030</v>
      </c>
      <c r="F193" s="281" t="s">
        <v>2031</v>
      </c>
      <c r="G193" s="282" t="s">
        <v>485</v>
      </c>
      <c r="H193" s="283">
        <v>1</v>
      </c>
      <c r="I193" s="284"/>
      <c r="J193" s="285">
        <f>ROUND(I193*H193,2)</f>
        <v>0</v>
      </c>
      <c r="K193" s="281" t="s">
        <v>1</v>
      </c>
      <c r="L193" s="286"/>
      <c r="M193" s="287" t="s">
        <v>1</v>
      </c>
      <c r="N193" s="288" t="s">
        <v>41</v>
      </c>
      <c r="O193" s="85"/>
      <c r="P193" s="242">
        <f>O193*H193</f>
        <v>0</v>
      </c>
      <c r="Q193" s="242">
        <v>0</v>
      </c>
      <c r="R193" s="242">
        <f>Q193*H193</f>
        <v>0</v>
      </c>
      <c r="S193" s="242">
        <v>0</v>
      </c>
      <c r="T193" s="243">
        <f>S193*H193</f>
        <v>0</v>
      </c>
      <c r="AR193" s="244" t="s">
        <v>421</v>
      </c>
      <c r="AT193" s="244" t="s">
        <v>365</v>
      </c>
      <c r="AU193" s="244" t="s">
        <v>88</v>
      </c>
      <c r="AY193" s="16" t="s">
        <v>241</v>
      </c>
      <c r="BE193" s="245">
        <f>IF(N193="základná",J193,0)</f>
        <v>0</v>
      </c>
      <c r="BF193" s="245">
        <f>IF(N193="znížená",J193,0)</f>
        <v>0</v>
      </c>
      <c r="BG193" s="245">
        <f>IF(N193="zákl. prenesená",J193,0)</f>
        <v>0</v>
      </c>
      <c r="BH193" s="245">
        <f>IF(N193="zníž. prenesená",J193,0)</f>
        <v>0</v>
      </c>
      <c r="BI193" s="245">
        <f>IF(N193="nulová",J193,0)</f>
        <v>0</v>
      </c>
      <c r="BJ193" s="16" t="s">
        <v>88</v>
      </c>
      <c r="BK193" s="245">
        <f>ROUND(I193*H193,2)</f>
        <v>0</v>
      </c>
      <c r="BL193" s="16" t="s">
        <v>328</v>
      </c>
      <c r="BM193" s="244" t="s">
        <v>2032</v>
      </c>
    </row>
    <row r="194" s="1" customFormat="1" ht="24" customHeight="1">
      <c r="B194" s="37"/>
      <c r="C194" s="233" t="s">
        <v>546</v>
      </c>
      <c r="D194" s="233" t="s">
        <v>243</v>
      </c>
      <c r="E194" s="234" t="s">
        <v>2033</v>
      </c>
      <c r="F194" s="235" t="s">
        <v>2034</v>
      </c>
      <c r="G194" s="236" t="s">
        <v>485</v>
      </c>
      <c r="H194" s="237">
        <v>2</v>
      </c>
      <c r="I194" s="238"/>
      <c r="J194" s="239">
        <f>ROUND(I194*H194,2)</f>
        <v>0</v>
      </c>
      <c r="K194" s="235" t="s">
        <v>1</v>
      </c>
      <c r="L194" s="42"/>
      <c r="M194" s="240" t="s">
        <v>1</v>
      </c>
      <c r="N194" s="241" t="s">
        <v>41</v>
      </c>
      <c r="O194" s="85"/>
      <c r="P194" s="242">
        <f>O194*H194</f>
        <v>0</v>
      </c>
      <c r="Q194" s="242">
        <v>0</v>
      </c>
      <c r="R194" s="242">
        <f>Q194*H194</f>
        <v>0</v>
      </c>
      <c r="S194" s="242">
        <v>0</v>
      </c>
      <c r="T194" s="243">
        <f>S194*H194</f>
        <v>0</v>
      </c>
      <c r="AR194" s="244" t="s">
        <v>328</v>
      </c>
      <c r="AT194" s="244" t="s">
        <v>243</v>
      </c>
      <c r="AU194" s="244" t="s">
        <v>88</v>
      </c>
      <c r="AY194" s="16" t="s">
        <v>241</v>
      </c>
      <c r="BE194" s="245">
        <f>IF(N194="základná",J194,0)</f>
        <v>0</v>
      </c>
      <c r="BF194" s="245">
        <f>IF(N194="znížená",J194,0)</f>
        <v>0</v>
      </c>
      <c r="BG194" s="245">
        <f>IF(N194="zákl. prenesená",J194,0)</f>
        <v>0</v>
      </c>
      <c r="BH194" s="245">
        <f>IF(N194="zníž. prenesená",J194,0)</f>
        <v>0</v>
      </c>
      <c r="BI194" s="245">
        <f>IF(N194="nulová",J194,0)</f>
        <v>0</v>
      </c>
      <c r="BJ194" s="16" t="s">
        <v>88</v>
      </c>
      <c r="BK194" s="245">
        <f>ROUND(I194*H194,2)</f>
        <v>0</v>
      </c>
      <c r="BL194" s="16" t="s">
        <v>328</v>
      </c>
      <c r="BM194" s="244" t="s">
        <v>2035</v>
      </c>
    </row>
    <row r="195" s="1" customFormat="1" ht="16.5" customHeight="1">
      <c r="B195" s="37"/>
      <c r="C195" s="279" t="s">
        <v>551</v>
      </c>
      <c r="D195" s="279" t="s">
        <v>365</v>
      </c>
      <c r="E195" s="280" t="s">
        <v>2036</v>
      </c>
      <c r="F195" s="281" t="s">
        <v>2037</v>
      </c>
      <c r="G195" s="282" t="s">
        <v>485</v>
      </c>
      <c r="H195" s="283">
        <v>2</v>
      </c>
      <c r="I195" s="284"/>
      <c r="J195" s="285">
        <f>ROUND(I195*H195,2)</f>
        <v>0</v>
      </c>
      <c r="K195" s="281" t="s">
        <v>1</v>
      </c>
      <c r="L195" s="286"/>
      <c r="M195" s="287" t="s">
        <v>1</v>
      </c>
      <c r="N195" s="288" t="s">
        <v>41</v>
      </c>
      <c r="O195" s="85"/>
      <c r="P195" s="242">
        <f>O195*H195</f>
        <v>0</v>
      </c>
      <c r="Q195" s="242">
        <v>0</v>
      </c>
      <c r="R195" s="242">
        <f>Q195*H195</f>
        <v>0</v>
      </c>
      <c r="S195" s="242">
        <v>0</v>
      </c>
      <c r="T195" s="243">
        <f>S195*H195</f>
        <v>0</v>
      </c>
      <c r="AR195" s="244" t="s">
        <v>421</v>
      </c>
      <c r="AT195" s="244" t="s">
        <v>365</v>
      </c>
      <c r="AU195" s="244" t="s">
        <v>88</v>
      </c>
      <c r="AY195" s="16" t="s">
        <v>241</v>
      </c>
      <c r="BE195" s="245">
        <f>IF(N195="základná",J195,0)</f>
        <v>0</v>
      </c>
      <c r="BF195" s="245">
        <f>IF(N195="znížená",J195,0)</f>
        <v>0</v>
      </c>
      <c r="BG195" s="245">
        <f>IF(N195="zákl. prenesená",J195,0)</f>
        <v>0</v>
      </c>
      <c r="BH195" s="245">
        <f>IF(N195="zníž. prenesená",J195,0)</f>
        <v>0</v>
      </c>
      <c r="BI195" s="245">
        <f>IF(N195="nulová",J195,0)</f>
        <v>0</v>
      </c>
      <c r="BJ195" s="16" t="s">
        <v>88</v>
      </c>
      <c r="BK195" s="245">
        <f>ROUND(I195*H195,2)</f>
        <v>0</v>
      </c>
      <c r="BL195" s="16" t="s">
        <v>328</v>
      </c>
      <c r="BM195" s="244" t="s">
        <v>2038</v>
      </c>
    </row>
    <row r="196" s="1" customFormat="1" ht="24" customHeight="1">
      <c r="B196" s="37"/>
      <c r="C196" s="233" t="s">
        <v>559</v>
      </c>
      <c r="D196" s="233" t="s">
        <v>243</v>
      </c>
      <c r="E196" s="234" t="s">
        <v>2039</v>
      </c>
      <c r="F196" s="235" t="s">
        <v>2040</v>
      </c>
      <c r="G196" s="236" t="s">
        <v>485</v>
      </c>
      <c r="H196" s="237">
        <v>1</v>
      </c>
      <c r="I196" s="238"/>
      <c r="J196" s="239">
        <f>ROUND(I196*H196,2)</f>
        <v>0</v>
      </c>
      <c r="K196" s="235" t="s">
        <v>1</v>
      </c>
      <c r="L196" s="42"/>
      <c r="M196" s="240" t="s">
        <v>1</v>
      </c>
      <c r="N196" s="241" t="s">
        <v>41</v>
      </c>
      <c r="O196" s="85"/>
      <c r="P196" s="242">
        <f>O196*H196</f>
        <v>0</v>
      </c>
      <c r="Q196" s="242">
        <v>0</v>
      </c>
      <c r="R196" s="242">
        <f>Q196*H196</f>
        <v>0</v>
      </c>
      <c r="S196" s="242">
        <v>0</v>
      </c>
      <c r="T196" s="243">
        <f>S196*H196</f>
        <v>0</v>
      </c>
      <c r="AR196" s="244" t="s">
        <v>328</v>
      </c>
      <c r="AT196" s="244" t="s">
        <v>243</v>
      </c>
      <c r="AU196" s="244" t="s">
        <v>88</v>
      </c>
      <c r="AY196" s="16" t="s">
        <v>241</v>
      </c>
      <c r="BE196" s="245">
        <f>IF(N196="základná",J196,0)</f>
        <v>0</v>
      </c>
      <c r="BF196" s="245">
        <f>IF(N196="znížená",J196,0)</f>
        <v>0</v>
      </c>
      <c r="BG196" s="245">
        <f>IF(N196="zákl. prenesená",J196,0)</f>
        <v>0</v>
      </c>
      <c r="BH196" s="245">
        <f>IF(N196="zníž. prenesená",J196,0)</f>
        <v>0</v>
      </c>
      <c r="BI196" s="245">
        <f>IF(N196="nulová",J196,0)</f>
        <v>0</v>
      </c>
      <c r="BJ196" s="16" t="s">
        <v>88</v>
      </c>
      <c r="BK196" s="245">
        <f>ROUND(I196*H196,2)</f>
        <v>0</v>
      </c>
      <c r="BL196" s="16" t="s">
        <v>328</v>
      </c>
      <c r="BM196" s="244" t="s">
        <v>2041</v>
      </c>
    </row>
    <row r="197" s="1" customFormat="1" ht="36" customHeight="1">
      <c r="B197" s="37"/>
      <c r="C197" s="279" t="s">
        <v>564</v>
      </c>
      <c r="D197" s="279" t="s">
        <v>365</v>
      </c>
      <c r="E197" s="280" t="s">
        <v>2042</v>
      </c>
      <c r="F197" s="281" t="s">
        <v>2043</v>
      </c>
      <c r="G197" s="282" t="s">
        <v>485</v>
      </c>
      <c r="H197" s="283">
        <v>1</v>
      </c>
      <c r="I197" s="284"/>
      <c r="J197" s="285">
        <f>ROUND(I197*H197,2)</f>
        <v>0</v>
      </c>
      <c r="K197" s="281" t="s">
        <v>1</v>
      </c>
      <c r="L197" s="286"/>
      <c r="M197" s="287" t="s">
        <v>1</v>
      </c>
      <c r="N197" s="288" t="s">
        <v>41</v>
      </c>
      <c r="O197" s="85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AR197" s="244" t="s">
        <v>421</v>
      </c>
      <c r="AT197" s="244" t="s">
        <v>365</v>
      </c>
      <c r="AU197" s="244" t="s">
        <v>88</v>
      </c>
      <c r="AY197" s="16" t="s">
        <v>241</v>
      </c>
      <c r="BE197" s="245">
        <f>IF(N197="základná",J197,0)</f>
        <v>0</v>
      </c>
      <c r="BF197" s="245">
        <f>IF(N197="znížená",J197,0)</f>
        <v>0</v>
      </c>
      <c r="BG197" s="245">
        <f>IF(N197="zákl. prenesená",J197,0)</f>
        <v>0</v>
      </c>
      <c r="BH197" s="245">
        <f>IF(N197="zníž. prenesená",J197,0)</f>
        <v>0</v>
      </c>
      <c r="BI197" s="245">
        <f>IF(N197="nulová",J197,0)</f>
        <v>0</v>
      </c>
      <c r="BJ197" s="16" t="s">
        <v>88</v>
      </c>
      <c r="BK197" s="245">
        <f>ROUND(I197*H197,2)</f>
        <v>0</v>
      </c>
      <c r="BL197" s="16" t="s">
        <v>328</v>
      </c>
      <c r="BM197" s="244" t="s">
        <v>2044</v>
      </c>
    </row>
    <row r="198" s="1" customFormat="1" ht="24" customHeight="1">
      <c r="B198" s="37"/>
      <c r="C198" s="233" t="s">
        <v>566</v>
      </c>
      <c r="D198" s="233" t="s">
        <v>243</v>
      </c>
      <c r="E198" s="234" t="s">
        <v>2045</v>
      </c>
      <c r="F198" s="235" t="s">
        <v>2046</v>
      </c>
      <c r="G198" s="236" t="s">
        <v>485</v>
      </c>
      <c r="H198" s="237">
        <v>12</v>
      </c>
      <c r="I198" s="238"/>
      <c r="J198" s="239">
        <f>ROUND(I198*H198,2)</f>
        <v>0</v>
      </c>
      <c r="K198" s="235" t="s">
        <v>1</v>
      </c>
      <c r="L198" s="42"/>
      <c r="M198" s="240" t="s">
        <v>1</v>
      </c>
      <c r="N198" s="241" t="s">
        <v>41</v>
      </c>
      <c r="O198" s="85"/>
      <c r="P198" s="242">
        <f>O198*H198</f>
        <v>0</v>
      </c>
      <c r="Q198" s="242">
        <v>0</v>
      </c>
      <c r="R198" s="242">
        <f>Q198*H198</f>
        <v>0</v>
      </c>
      <c r="S198" s="242">
        <v>0</v>
      </c>
      <c r="T198" s="243">
        <f>S198*H198</f>
        <v>0</v>
      </c>
      <c r="AR198" s="244" t="s">
        <v>328</v>
      </c>
      <c r="AT198" s="244" t="s">
        <v>243</v>
      </c>
      <c r="AU198" s="244" t="s">
        <v>88</v>
      </c>
      <c r="AY198" s="16" t="s">
        <v>241</v>
      </c>
      <c r="BE198" s="245">
        <f>IF(N198="základná",J198,0)</f>
        <v>0</v>
      </c>
      <c r="BF198" s="245">
        <f>IF(N198="znížená",J198,0)</f>
        <v>0</v>
      </c>
      <c r="BG198" s="245">
        <f>IF(N198="zákl. prenesená",J198,0)</f>
        <v>0</v>
      </c>
      <c r="BH198" s="245">
        <f>IF(N198="zníž. prenesená",J198,0)</f>
        <v>0</v>
      </c>
      <c r="BI198" s="245">
        <f>IF(N198="nulová",J198,0)</f>
        <v>0</v>
      </c>
      <c r="BJ198" s="16" t="s">
        <v>88</v>
      </c>
      <c r="BK198" s="245">
        <f>ROUND(I198*H198,2)</f>
        <v>0</v>
      </c>
      <c r="BL198" s="16" t="s">
        <v>328</v>
      </c>
      <c r="BM198" s="244" t="s">
        <v>2047</v>
      </c>
    </row>
    <row r="199" s="1" customFormat="1" ht="48" customHeight="1">
      <c r="B199" s="37"/>
      <c r="C199" s="279" t="s">
        <v>572</v>
      </c>
      <c r="D199" s="279" t="s">
        <v>365</v>
      </c>
      <c r="E199" s="280" t="s">
        <v>2048</v>
      </c>
      <c r="F199" s="281" t="s">
        <v>2049</v>
      </c>
      <c r="G199" s="282" t="s">
        <v>485</v>
      </c>
      <c r="H199" s="283">
        <v>2</v>
      </c>
      <c r="I199" s="284"/>
      <c r="J199" s="285">
        <f>ROUND(I199*H199,2)</f>
        <v>0</v>
      </c>
      <c r="K199" s="281" t="s">
        <v>1</v>
      </c>
      <c r="L199" s="286"/>
      <c r="M199" s="287" t="s">
        <v>1</v>
      </c>
      <c r="N199" s="288" t="s">
        <v>41</v>
      </c>
      <c r="O199" s="85"/>
      <c r="P199" s="242">
        <f>O199*H199</f>
        <v>0</v>
      </c>
      <c r="Q199" s="242">
        <v>0</v>
      </c>
      <c r="R199" s="242">
        <f>Q199*H199</f>
        <v>0</v>
      </c>
      <c r="S199" s="242">
        <v>0</v>
      </c>
      <c r="T199" s="243">
        <f>S199*H199</f>
        <v>0</v>
      </c>
      <c r="AR199" s="244" t="s">
        <v>421</v>
      </c>
      <c r="AT199" s="244" t="s">
        <v>365</v>
      </c>
      <c r="AU199" s="244" t="s">
        <v>88</v>
      </c>
      <c r="AY199" s="16" t="s">
        <v>241</v>
      </c>
      <c r="BE199" s="245">
        <f>IF(N199="základná",J199,0)</f>
        <v>0</v>
      </c>
      <c r="BF199" s="245">
        <f>IF(N199="znížená",J199,0)</f>
        <v>0</v>
      </c>
      <c r="BG199" s="245">
        <f>IF(N199="zákl. prenesená",J199,0)</f>
        <v>0</v>
      </c>
      <c r="BH199" s="245">
        <f>IF(N199="zníž. prenesená",J199,0)</f>
        <v>0</v>
      </c>
      <c r="BI199" s="245">
        <f>IF(N199="nulová",J199,0)</f>
        <v>0</v>
      </c>
      <c r="BJ199" s="16" t="s">
        <v>88</v>
      </c>
      <c r="BK199" s="245">
        <f>ROUND(I199*H199,2)</f>
        <v>0</v>
      </c>
      <c r="BL199" s="16" t="s">
        <v>328</v>
      </c>
      <c r="BM199" s="244" t="s">
        <v>2050</v>
      </c>
    </row>
    <row r="200" s="1" customFormat="1" ht="36" customHeight="1">
      <c r="B200" s="37"/>
      <c r="C200" s="279" t="s">
        <v>576</v>
      </c>
      <c r="D200" s="279" t="s">
        <v>365</v>
      </c>
      <c r="E200" s="280" t="s">
        <v>2051</v>
      </c>
      <c r="F200" s="281" t="s">
        <v>2052</v>
      </c>
      <c r="G200" s="282" t="s">
        <v>485</v>
      </c>
      <c r="H200" s="283">
        <v>5</v>
      </c>
      <c r="I200" s="284"/>
      <c r="J200" s="285">
        <f>ROUND(I200*H200,2)</f>
        <v>0</v>
      </c>
      <c r="K200" s="281" t="s">
        <v>1</v>
      </c>
      <c r="L200" s="286"/>
      <c r="M200" s="287" t="s">
        <v>1</v>
      </c>
      <c r="N200" s="288" t="s">
        <v>41</v>
      </c>
      <c r="O200" s="85"/>
      <c r="P200" s="242">
        <f>O200*H200</f>
        <v>0</v>
      </c>
      <c r="Q200" s="242">
        <v>0</v>
      </c>
      <c r="R200" s="242">
        <f>Q200*H200</f>
        <v>0</v>
      </c>
      <c r="S200" s="242">
        <v>0</v>
      </c>
      <c r="T200" s="243">
        <f>S200*H200</f>
        <v>0</v>
      </c>
      <c r="AR200" s="244" t="s">
        <v>421</v>
      </c>
      <c r="AT200" s="244" t="s">
        <v>365</v>
      </c>
      <c r="AU200" s="244" t="s">
        <v>88</v>
      </c>
      <c r="AY200" s="16" t="s">
        <v>241</v>
      </c>
      <c r="BE200" s="245">
        <f>IF(N200="základná",J200,0)</f>
        <v>0</v>
      </c>
      <c r="BF200" s="245">
        <f>IF(N200="znížená",J200,0)</f>
        <v>0</v>
      </c>
      <c r="BG200" s="245">
        <f>IF(N200="zákl. prenesená",J200,0)</f>
        <v>0</v>
      </c>
      <c r="BH200" s="245">
        <f>IF(N200="zníž. prenesená",J200,0)</f>
        <v>0</v>
      </c>
      <c r="BI200" s="245">
        <f>IF(N200="nulová",J200,0)</f>
        <v>0</v>
      </c>
      <c r="BJ200" s="16" t="s">
        <v>88</v>
      </c>
      <c r="BK200" s="245">
        <f>ROUND(I200*H200,2)</f>
        <v>0</v>
      </c>
      <c r="BL200" s="16" t="s">
        <v>328</v>
      </c>
      <c r="BM200" s="244" t="s">
        <v>2053</v>
      </c>
    </row>
    <row r="201" s="1" customFormat="1" ht="36" customHeight="1">
      <c r="B201" s="37"/>
      <c r="C201" s="279" t="s">
        <v>580</v>
      </c>
      <c r="D201" s="279" t="s">
        <v>365</v>
      </c>
      <c r="E201" s="280" t="s">
        <v>2054</v>
      </c>
      <c r="F201" s="281" t="s">
        <v>2055</v>
      </c>
      <c r="G201" s="282" t="s">
        <v>485</v>
      </c>
      <c r="H201" s="283">
        <v>5</v>
      </c>
      <c r="I201" s="284"/>
      <c r="J201" s="285">
        <f>ROUND(I201*H201,2)</f>
        <v>0</v>
      </c>
      <c r="K201" s="281" t="s">
        <v>1</v>
      </c>
      <c r="L201" s="286"/>
      <c r="M201" s="287" t="s">
        <v>1</v>
      </c>
      <c r="N201" s="288" t="s">
        <v>41</v>
      </c>
      <c r="O201" s="85"/>
      <c r="P201" s="242">
        <f>O201*H201</f>
        <v>0</v>
      </c>
      <c r="Q201" s="242">
        <v>0</v>
      </c>
      <c r="R201" s="242">
        <f>Q201*H201</f>
        <v>0</v>
      </c>
      <c r="S201" s="242">
        <v>0</v>
      </c>
      <c r="T201" s="243">
        <f>S201*H201</f>
        <v>0</v>
      </c>
      <c r="AR201" s="244" t="s">
        <v>421</v>
      </c>
      <c r="AT201" s="244" t="s">
        <v>365</v>
      </c>
      <c r="AU201" s="244" t="s">
        <v>88</v>
      </c>
      <c r="AY201" s="16" t="s">
        <v>241</v>
      </c>
      <c r="BE201" s="245">
        <f>IF(N201="základná",J201,0)</f>
        <v>0</v>
      </c>
      <c r="BF201" s="245">
        <f>IF(N201="znížená",J201,0)</f>
        <v>0</v>
      </c>
      <c r="BG201" s="245">
        <f>IF(N201="zákl. prenesená",J201,0)</f>
        <v>0</v>
      </c>
      <c r="BH201" s="245">
        <f>IF(N201="zníž. prenesená",J201,0)</f>
        <v>0</v>
      </c>
      <c r="BI201" s="245">
        <f>IF(N201="nulová",J201,0)</f>
        <v>0</v>
      </c>
      <c r="BJ201" s="16" t="s">
        <v>88</v>
      </c>
      <c r="BK201" s="245">
        <f>ROUND(I201*H201,2)</f>
        <v>0</v>
      </c>
      <c r="BL201" s="16" t="s">
        <v>328</v>
      </c>
      <c r="BM201" s="244" t="s">
        <v>2056</v>
      </c>
    </row>
    <row r="202" s="1" customFormat="1" ht="16.5" customHeight="1">
      <c r="B202" s="37"/>
      <c r="C202" s="233" t="s">
        <v>584</v>
      </c>
      <c r="D202" s="233" t="s">
        <v>243</v>
      </c>
      <c r="E202" s="234" t="s">
        <v>2057</v>
      </c>
      <c r="F202" s="235" t="s">
        <v>2058</v>
      </c>
      <c r="G202" s="236" t="s">
        <v>485</v>
      </c>
      <c r="H202" s="237">
        <v>2</v>
      </c>
      <c r="I202" s="238"/>
      <c r="J202" s="239">
        <f>ROUND(I202*H202,2)</f>
        <v>0</v>
      </c>
      <c r="K202" s="235" t="s">
        <v>1</v>
      </c>
      <c r="L202" s="42"/>
      <c r="M202" s="240" t="s">
        <v>1</v>
      </c>
      <c r="N202" s="241" t="s">
        <v>41</v>
      </c>
      <c r="O202" s="85"/>
      <c r="P202" s="242">
        <f>O202*H202</f>
        <v>0</v>
      </c>
      <c r="Q202" s="242">
        <v>0</v>
      </c>
      <c r="R202" s="242">
        <f>Q202*H202</f>
        <v>0</v>
      </c>
      <c r="S202" s="242">
        <v>0</v>
      </c>
      <c r="T202" s="243">
        <f>S202*H202</f>
        <v>0</v>
      </c>
      <c r="AR202" s="244" t="s">
        <v>328</v>
      </c>
      <c r="AT202" s="244" t="s">
        <v>243</v>
      </c>
      <c r="AU202" s="244" t="s">
        <v>88</v>
      </c>
      <c r="AY202" s="16" t="s">
        <v>241</v>
      </c>
      <c r="BE202" s="245">
        <f>IF(N202="základná",J202,0)</f>
        <v>0</v>
      </c>
      <c r="BF202" s="245">
        <f>IF(N202="znížená",J202,0)</f>
        <v>0</v>
      </c>
      <c r="BG202" s="245">
        <f>IF(N202="zákl. prenesená",J202,0)</f>
        <v>0</v>
      </c>
      <c r="BH202" s="245">
        <f>IF(N202="zníž. prenesená",J202,0)</f>
        <v>0</v>
      </c>
      <c r="BI202" s="245">
        <f>IF(N202="nulová",J202,0)</f>
        <v>0</v>
      </c>
      <c r="BJ202" s="16" t="s">
        <v>88</v>
      </c>
      <c r="BK202" s="245">
        <f>ROUND(I202*H202,2)</f>
        <v>0</v>
      </c>
      <c r="BL202" s="16" t="s">
        <v>328</v>
      </c>
      <c r="BM202" s="244" t="s">
        <v>2059</v>
      </c>
    </row>
    <row r="203" s="1" customFormat="1" ht="16.5" customHeight="1">
      <c r="B203" s="37"/>
      <c r="C203" s="279" t="s">
        <v>589</v>
      </c>
      <c r="D203" s="279" t="s">
        <v>365</v>
      </c>
      <c r="E203" s="280" t="s">
        <v>2060</v>
      </c>
      <c r="F203" s="281" t="s">
        <v>2061</v>
      </c>
      <c r="G203" s="282" t="s">
        <v>485</v>
      </c>
      <c r="H203" s="283">
        <v>2</v>
      </c>
      <c r="I203" s="284"/>
      <c r="J203" s="285">
        <f>ROUND(I203*H203,2)</f>
        <v>0</v>
      </c>
      <c r="K203" s="281" t="s">
        <v>1</v>
      </c>
      <c r="L203" s="286"/>
      <c r="M203" s="287" t="s">
        <v>1</v>
      </c>
      <c r="N203" s="288" t="s">
        <v>41</v>
      </c>
      <c r="O203" s="85"/>
      <c r="P203" s="242">
        <f>O203*H203</f>
        <v>0</v>
      </c>
      <c r="Q203" s="242">
        <v>0</v>
      </c>
      <c r="R203" s="242">
        <f>Q203*H203</f>
        <v>0</v>
      </c>
      <c r="S203" s="242">
        <v>0</v>
      </c>
      <c r="T203" s="243">
        <f>S203*H203</f>
        <v>0</v>
      </c>
      <c r="AR203" s="244" t="s">
        <v>421</v>
      </c>
      <c r="AT203" s="244" t="s">
        <v>365</v>
      </c>
      <c r="AU203" s="244" t="s">
        <v>88</v>
      </c>
      <c r="AY203" s="16" t="s">
        <v>241</v>
      </c>
      <c r="BE203" s="245">
        <f>IF(N203="základná",J203,0)</f>
        <v>0</v>
      </c>
      <c r="BF203" s="245">
        <f>IF(N203="znížená",J203,0)</f>
        <v>0</v>
      </c>
      <c r="BG203" s="245">
        <f>IF(N203="zákl. prenesená",J203,0)</f>
        <v>0</v>
      </c>
      <c r="BH203" s="245">
        <f>IF(N203="zníž. prenesená",J203,0)</f>
        <v>0</v>
      </c>
      <c r="BI203" s="245">
        <f>IF(N203="nulová",J203,0)</f>
        <v>0</v>
      </c>
      <c r="BJ203" s="16" t="s">
        <v>88</v>
      </c>
      <c r="BK203" s="245">
        <f>ROUND(I203*H203,2)</f>
        <v>0</v>
      </c>
      <c r="BL203" s="16" t="s">
        <v>328</v>
      </c>
      <c r="BM203" s="244" t="s">
        <v>2062</v>
      </c>
    </row>
    <row r="204" s="1" customFormat="1" ht="24" customHeight="1">
      <c r="B204" s="37"/>
      <c r="C204" s="233" t="s">
        <v>594</v>
      </c>
      <c r="D204" s="233" t="s">
        <v>243</v>
      </c>
      <c r="E204" s="234" t="s">
        <v>2063</v>
      </c>
      <c r="F204" s="235" t="s">
        <v>2064</v>
      </c>
      <c r="G204" s="236" t="s">
        <v>325</v>
      </c>
      <c r="H204" s="237">
        <v>0.075999999999999998</v>
      </c>
      <c r="I204" s="238"/>
      <c r="J204" s="239">
        <f>ROUND(I204*H204,2)</f>
        <v>0</v>
      </c>
      <c r="K204" s="235" t="s">
        <v>1</v>
      </c>
      <c r="L204" s="42"/>
      <c r="M204" s="240" t="s">
        <v>1</v>
      </c>
      <c r="N204" s="241" t="s">
        <v>41</v>
      </c>
      <c r="O204" s="85"/>
      <c r="P204" s="242">
        <f>O204*H204</f>
        <v>0</v>
      </c>
      <c r="Q204" s="242">
        <v>0</v>
      </c>
      <c r="R204" s="242">
        <f>Q204*H204</f>
        <v>0</v>
      </c>
      <c r="S204" s="242">
        <v>0</v>
      </c>
      <c r="T204" s="243">
        <f>S204*H204</f>
        <v>0</v>
      </c>
      <c r="AR204" s="244" t="s">
        <v>328</v>
      </c>
      <c r="AT204" s="244" t="s">
        <v>243</v>
      </c>
      <c r="AU204" s="244" t="s">
        <v>88</v>
      </c>
      <c r="AY204" s="16" t="s">
        <v>241</v>
      </c>
      <c r="BE204" s="245">
        <f>IF(N204="základná",J204,0)</f>
        <v>0</v>
      </c>
      <c r="BF204" s="245">
        <f>IF(N204="znížená",J204,0)</f>
        <v>0</v>
      </c>
      <c r="BG204" s="245">
        <f>IF(N204="zákl. prenesená",J204,0)</f>
        <v>0</v>
      </c>
      <c r="BH204" s="245">
        <f>IF(N204="zníž. prenesená",J204,0)</f>
        <v>0</v>
      </c>
      <c r="BI204" s="245">
        <f>IF(N204="nulová",J204,0)</f>
        <v>0</v>
      </c>
      <c r="BJ204" s="16" t="s">
        <v>88</v>
      </c>
      <c r="BK204" s="245">
        <f>ROUND(I204*H204,2)</f>
        <v>0</v>
      </c>
      <c r="BL204" s="16" t="s">
        <v>328</v>
      </c>
      <c r="BM204" s="244" t="s">
        <v>2065</v>
      </c>
    </row>
    <row r="205" s="11" customFormat="1" ht="22.8" customHeight="1">
      <c r="B205" s="217"/>
      <c r="C205" s="218"/>
      <c r="D205" s="219" t="s">
        <v>74</v>
      </c>
      <c r="E205" s="231" t="s">
        <v>1150</v>
      </c>
      <c r="F205" s="231" t="s">
        <v>1151</v>
      </c>
      <c r="G205" s="218"/>
      <c r="H205" s="218"/>
      <c r="I205" s="221"/>
      <c r="J205" s="232">
        <f>BK205</f>
        <v>0</v>
      </c>
      <c r="K205" s="218"/>
      <c r="L205" s="223"/>
      <c r="M205" s="224"/>
      <c r="N205" s="225"/>
      <c r="O205" s="225"/>
      <c r="P205" s="226">
        <f>SUM(P206:P207)</f>
        <v>0</v>
      </c>
      <c r="Q205" s="225"/>
      <c r="R205" s="226">
        <f>SUM(R206:R207)</f>
        <v>0</v>
      </c>
      <c r="S205" s="225"/>
      <c r="T205" s="227">
        <f>SUM(T206:T207)</f>
        <v>0</v>
      </c>
      <c r="AR205" s="228" t="s">
        <v>88</v>
      </c>
      <c r="AT205" s="229" t="s">
        <v>74</v>
      </c>
      <c r="AU205" s="229" t="s">
        <v>82</v>
      </c>
      <c r="AY205" s="228" t="s">
        <v>241</v>
      </c>
      <c r="BK205" s="230">
        <f>SUM(BK206:BK207)</f>
        <v>0</v>
      </c>
    </row>
    <row r="206" s="1" customFormat="1" ht="36" customHeight="1">
      <c r="B206" s="37"/>
      <c r="C206" s="233" t="s">
        <v>596</v>
      </c>
      <c r="D206" s="233" t="s">
        <v>243</v>
      </c>
      <c r="E206" s="234" t="s">
        <v>2066</v>
      </c>
      <c r="F206" s="235" t="s">
        <v>2067</v>
      </c>
      <c r="G206" s="236" t="s">
        <v>139</v>
      </c>
      <c r="H206" s="237">
        <v>30.359999999999999</v>
      </c>
      <c r="I206" s="238"/>
      <c r="J206" s="239">
        <f>ROUND(I206*H206,2)</f>
        <v>0</v>
      </c>
      <c r="K206" s="235" t="s">
        <v>1</v>
      </c>
      <c r="L206" s="42"/>
      <c r="M206" s="240" t="s">
        <v>1</v>
      </c>
      <c r="N206" s="241" t="s">
        <v>41</v>
      </c>
      <c r="O206" s="85"/>
      <c r="P206" s="242">
        <f>O206*H206</f>
        <v>0</v>
      </c>
      <c r="Q206" s="242">
        <v>0</v>
      </c>
      <c r="R206" s="242">
        <f>Q206*H206</f>
        <v>0</v>
      </c>
      <c r="S206" s="242">
        <v>0</v>
      </c>
      <c r="T206" s="243">
        <f>S206*H206</f>
        <v>0</v>
      </c>
      <c r="AR206" s="244" t="s">
        <v>328</v>
      </c>
      <c r="AT206" s="244" t="s">
        <v>243</v>
      </c>
      <c r="AU206" s="244" t="s">
        <v>88</v>
      </c>
      <c r="AY206" s="16" t="s">
        <v>241</v>
      </c>
      <c r="BE206" s="245">
        <f>IF(N206="základná",J206,0)</f>
        <v>0</v>
      </c>
      <c r="BF206" s="245">
        <f>IF(N206="znížená",J206,0)</f>
        <v>0</v>
      </c>
      <c r="BG206" s="245">
        <f>IF(N206="zákl. prenesená",J206,0)</f>
        <v>0</v>
      </c>
      <c r="BH206" s="245">
        <f>IF(N206="zníž. prenesená",J206,0)</f>
        <v>0</v>
      </c>
      <c r="BI206" s="245">
        <f>IF(N206="nulová",J206,0)</f>
        <v>0</v>
      </c>
      <c r="BJ206" s="16" t="s">
        <v>88</v>
      </c>
      <c r="BK206" s="245">
        <f>ROUND(I206*H206,2)</f>
        <v>0</v>
      </c>
      <c r="BL206" s="16" t="s">
        <v>328</v>
      </c>
      <c r="BM206" s="244" t="s">
        <v>2068</v>
      </c>
    </row>
    <row r="207" s="1" customFormat="1" ht="24" customHeight="1">
      <c r="B207" s="37"/>
      <c r="C207" s="233" t="s">
        <v>603</v>
      </c>
      <c r="D207" s="233" t="s">
        <v>243</v>
      </c>
      <c r="E207" s="234" t="s">
        <v>1170</v>
      </c>
      <c r="F207" s="235" t="s">
        <v>1171</v>
      </c>
      <c r="G207" s="236" t="s">
        <v>325</v>
      </c>
      <c r="H207" s="237">
        <v>0.41199999999999998</v>
      </c>
      <c r="I207" s="238"/>
      <c r="J207" s="239">
        <f>ROUND(I207*H207,2)</f>
        <v>0</v>
      </c>
      <c r="K207" s="235" t="s">
        <v>1</v>
      </c>
      <c r="L207" s="42"/>
      <c r="M207" s="240" t="s">
        <v>1</v>
      </c>
      <c r="N207" s="241" t="s">
        <v>41</v>
      </c>
      <c r="O207" s="85"/>
      <c r="P207" s="242">
        <f>O207*H207</f>
        <v>0</v>
      </c>
      <c r="Q207" s="242">
        <v>0</v>
      </c>
      <c r="R207" s="242">
        <f>Q207*H207</f>
        <v>0</v>
      </c>
      <c r="S207" s="242">
        <v>0</v>
      </c>
      <c r="T207" s="243">
        <f>S207*H207</f>
        <v>0</v>
      </c>
      <c r="AR207" s="244" t="s">
        <v>328</v>
      </c>
      <c r="AT207" s="244" t="s">
        <v>243</v>
      </c>
      <c r="AU207" s="244" t="s">
        <v>88</v>
      </c>
      <c r="AY207" s="16" t="s">
        <v>241</v>
      </c>
      <c r="BE207" s="245">
        <f>IF(N207="základná",J207,0)</f>
        <v>0</v>
      </c>
      <c r="BF207" s="245">
        <f>IF(N207="znížená",J207,0)</f>
        <v>0</v>
      </c>
      <c r="BG207" s="245">
        <f>IF(N207="zákl. prenesená",J207,0)</f>
        <v>0</v>
      </c>
      <c r="BH207" s="245">
        <f>IF(N207="zníž. prenesená",J207,0)</f>
        <v>0</v>
      </c>
      <c r="BI207" s="245">
        <f>IF(N207="nulová",J207,0)</f>
        <v>0</v>
      </c>
      <c r="BJ207" s="16" t="s">
        <v>88</v>
      </c>
      <c r="BK207" s="245">
        <f>ROUND(I207*H207,2)</f>
        <v>0</v>
      </c>
      <c r="BL207" s="16" t="s">
        <v>328</v>
      </c>
      <c r="BM207" s="244" t="s">
        <v>2069</v>
      </c>
    </row>
    <row r="208" s="11" customFormat="1" ht="25.92" customHeight="1">
      <c r="B208" s="217"/>
      <c r="C208" s="218"/>
      <c r="D208" s="219" t="s">
        <v>74</v>
      </c>
      <c r="E208" s="220" t="s">
        <v>365</v>
      </c>
      <c r="F208" s="220" t="s">
        <v>1573</v>
      </c>
      <c r="G208" s="218"/>
      <c r="H208" s="218"/>
      <c r="I208" s="221"/>
      <c r="J208" s="222">
        <f>BK208</f>
        <v>0</v>
      </c>
      <c r="K208" s="218"/>
      <c r="L208" s="223"/>
      <c r="M208" s="224"/>
      <c r="N208" s="225"/>
      <c r="O208" s="225"/>
      <c r="P208" s="226">
        <f>P209</f>
        <v>0</v>
      </c>
      <c r="Q208" s="225"/>
      <c r="R208" s="226">
        <f>R209</f>
        <v>0</v>
      </c>
      <c r="S208" s="225"/>
      <c r="T208" s="227">
        <f>T209</f>
        <v>0</v>
      </c>
      <c r="AR208" s="228" t="s">
        <v>256</v>
      </c>
      <c r="AT208" s="229" t="s">
        <v>74</v>
      </c>
      <c r="AU208" s="229" t="s">
        <v>75</v>
      </c>
      <c r="AY208" s="228" t="s">
        <v>241</v>
      </c>
      <c r="BK208" s="230">
        <f>BK209</f>
        <v>0</v>
      </c>
    </row>
    <row r="209" s="11" customFormat="1" ht="22.8" customHeight="1">
      <c r="B209" s="217"/>
      <c r="C209" s="218"/>
      <c r="D209" s="219" t="s">
        <v>74</v>
      </c>
      <c r="E209" s="231" t="s">
        <v>2070</v>
      </c>
      <c r="F209" s="231" t="s">
        <v>2071</v>
      </c>
      <c r="G209" s="218"/>
      <c r="H209" s="218"/>
      <c r="I209" s="221"/>
      <c r="J209" s="232">
        <f>BK209</f>
        <v>0</v>
      </c>
      <c r="K209" s="218"/>
      <c r="L209" s="223"/>
      <c r="M209" s="224"/>
      <c r="N209" s="225"/>
      <c r="O209" s="225"/>
      <c r="P209" s="226">
        <f>SUM(P210:P211)</f>
        <v>0</v>
      </c>
      <c r="Q209" s="225"/>
      <c r="R209" s="226">
        <f>SUM(R210:R211)</f>
        <v>0</v>
      </c>
      <c r="S209" s="225"/>
      <c r="T209" s="227">
        <f>SUM(T210:T211)</f>
        <v>0</v>
      </c>
      <c r="AR209" s="228" t="s">
        <v>256</v>
      </c>
      <c r="AT209" s="229" t="s">
        <v>74</v>
      </c>
      <c r="AU209" s="229" t="s">
        <v>82</v>
      </c>
      <c r="AY209" s="228" t="s">
        <v>241</v>
      </c>
      <c r="BK209" s="230">
        <f>SUM(BK210:BK211)</f>
        <v>0</v>
      </c>
    </row>
    <row r="210" s="1" customFormat="1" ht="36" customHeight="1">
      <c r="B210" s="37"/>
      <c r="C210" s="233" t="s">
        <v>607</v>
      </c>
      <c r="D210" s="233" t="s">
        <v>243</v>
      </c>
      <c r="E210" s="234" t="s">
        <v>2072</v>
      </c>
      <c r="F210" s="235" t="s">
        <v>2073</v>
      </c>
      <c r="G210" s="236" t="s">
        <v>2074</v>
      </c>
      <c r="H210" s="237">
        <v>1</v>
      </c>
      <c r="I210" s="238"/>
      <c r="J210" s="239">
        <f>ROUND(I210*H210,2)</f>
        <v>0</v>
      </c>
      <c r="K210" s="235" t="s">
        <v>1</v>
      </c>
      <c r="L210" s="42"/>
      <c r="M210" s="240" t="s">
        <v>1</v>
      </c>
      <c r="N210" s="241" t="s">
        <v>41</v>
      </c>
      <c r="O210" s="85"/>
      <c r="P210" s="242">
        <f>O210*H210</f>
        <v>0</v>
      </c>
      <c r="Q210" s="242">
        <v>0</v>
      </c>
      <c r="R210" s="242">
        <f>Q210*H210</f>
        <v>0</v>
      </c>
      <c r="S210" s="242">
        <v>0</v>
      </c>
      <c r="T210" s="243">
        <f>S210*H210</f>
        <v>0</v>
      </c>
      <c r="AR210" s="244" t="s">
        <v>584</v>
      </c>
      <c r="AT210" s="244" t="s">
        <v>243</v>
      </c>
      <c r="AU210" s="244" t="s">
        <v>88</v>
      </c>
      <c r="AY210" s="16" t="s">
        <v>241</v>
      </c>
      <c r="BE210" s="245">
        <f>IF(N210="základná",J210,0)</f>
        <v>0</v>
      </c>
      <c r="BF210" s="245">
        <f>IF(N210="znížená",J210,0)</f>
        <v>0</v>
      </c>
      <c r="BG210" s="245">
        <f>IF(N210="zákl. prenesená",J210,0)</f>
        <v>0</v>
      </c>
      <c r="BH210" s="245">
        <f>IF(N210="zníž. prenesená",J210,0)</f>
        <v>0</v>
      </c>
      <c r="BI210" s="245">
        <f>IF(N210="nulová",J210,0)</f>
        <v>0</v>
      </c>
      <c r="BJ210" s="16" t="s">
        <v>88</v>
      </c>
      <c r="BK210" s="245">
        <f>ROUND(I210*H210,2)</f>
        <v>0</v>
      </c>
      <c r="BL210" s="16" t="s">
        <v>584</v>
      </c>
      <c r="BM210" s="244" t="s">
        <v>2075</v>
      </c>
    </row>
    <row r="211" s="1" customFormat="1" ht="36" customHeight="1">
      <c r="B211" s="37"/>
      <c r="C211" s="233" t="s">
        <v>612</v>
      </c>
      <c r="D211" s="233" t="s">
        <v>243</v>
      </c>
      <c r="E211" s="234" t="s">
        <v>2076</v>
      </c>
      <c r="F211" s="235" t="s">
        <v>2077</v>
      </c>
      <c r="G211" s="236" t="s">
        <v>1809</v>
      </c>
      <c r="H211" s="292"/>
      <c r="I211" s="238"/>
      <c r="J211" s="239">
        <f>ROUND(I211*H211,2)</f>
        <v>0</v>
      </c>
      <c r="K211" s="235" t="s">
        <v>1</v>
      </c>
      <c r="L211" s="42"/>
      <c r="M211" s="240" t="s">
        <v>1</v>
      </c>
      <c r="N211" s="241" t="s">
        <v>41</v>
      </c>
      <c r="O211" s="85"/>
      <c r="P211" s="242">
        <f>O211*H211</f>
        <v>0</v>
      </c>
      <c r="Q211" s="242">
        <v>0</v>
      </c>
      <c r="R211" s="242">
        <f>Q211*H211</f>
        <v>0</v>
      </c>
      <c r="S211" s="242">
        <v>0</v>
      </c>
      <c r="T211" s="243">
        <f>S211*H211</f>
        <v>0</v>
      </c>
      <c r="AR211" s="244" t="s">
        <v>584</v>
      </c>
      <c r="AT211" s="244" t="s">
        <v>243</v>
      </c>
      <c r="AU211" s="244" t="s">
        <v>88</v>
      </c>
      <c r="AY211" s="16" t="s">
        <v>241</v>
      </c>
      <c r="BE211" s="245">
        <f>IF(N211="základná",J211,0)</f>
        <v>0</v>
      </c>
      <c r="BF211" s="245">
        <f>IF(N211="znížená",J211,0)</f>
        <v>0</v>
      </c>
      <c r="BG211" s="245">
        <f>IF(N211="zákl. prenesená",J211,0)</f>
        <v>0</v>
      </c>
      <c r="BH211" s="245">
        <f>IF(N211="zníž. prenesená",J211,0)</f>
        <v>0</v>
      </c>
      <c r="BI211" s="245">
        <f>IF(N211="nulová",J211,0)</f>
        <v>0</v>
      </c>
      <c r="BJ211" s="16" t="s">
        <v>88</v>
      </c>
      <c r="BK211" s="245">
        <f>ROUND(I211*H211,2)</f>
        <v>0</v>
      </c>
      <c r="BL211" s="16" t="s">
        <v>584</v>
      </c>
      <c r="BM211" s="244" t="s">
        <v>2078</v>
      </c>
    </row>
    <row r="212" s="11" customFormat="1" ht="25.92" customHeight="1">
      <c r="B212" s="217"/>
      <c r="C212" s="218"/>
      <c r="D212" s="219" t="s">
        <v>74</v>
      </c>
      <c r="E212" s="220" t="s">
        <v>1840</v>
      </c>
      <c r="F212" s="220" t="s">
        <v>1841</v>
      </c>
      <c r="G212" s="218"/>
      <c r="H212" s="218"/>
      <c r="I212" s="221"/>
      <c r="J212" s="222">
        <f>BK212</f>
        <v>0</v>
      </c>
      <c r="K212" s="218"/>
      <c r="L212" s="223"/>
      <c r="M212" s="224"/>
      <c r="N212" s="225"/>
      <c r="O212" s="225"/>
      <c r="P212" s="226">
        <f>P213</f>
        <v>0</v>
      </c>
      <c r="Q212" s="225"/>
      <c r="R212" s="226">
        <f>R213</f>
        <v>0</v>
      </c>
      <c r="S212" s="225"/>
      <c r="T212" s="227">
        <f>T213</f>
        <v>0</v>
      </c>
      <c r="AR212" s="228" t="s">
        <v>247</v>
      </c>
      <c r="AT212" s="229" t="s">
        <v>74</v>
      </c>
      <c r="AU212" s="229" t="s">
        <v>75</v>
      </c>
      <c r="AY212" s="228" t="s">
        <v>241</v>
      </c>
      <c r="BK212" s="230">
        <f>BK213</f>
        <v>0</v>
      </c>
    </row>
    <row r="213" s="1" customFormat="1" ht="16.5" customHeight="1">
      <c r="B213" s="37"/>
      <c r="C213" s="233" t="s">
        <v>617</v>
      </c>
      <c r="D213" s="233" t="s">
        <v>243</v>
      </c>
      <c r="E213" s="234" t="s">
        <v>2079</v>
      </c>
      <c r="F213" s="235" t="s">
        <v>2080</v>
      </c>
      <c r="G213" s="236" t="s">
        <v>1844</v>
      </c>
      <c r="H213" s="237">
        <v>50</v>
      </c>
      <c r="I213" s="238"/>
      <c r="J213" s="239">
        <f>ROUND(I213*H213,2)</f>
        <v>0</v>
      </c>
      <c r="K213" s="235" t="s">
        <v>1</v>
      </c>
      <c r="L213" s="42"/>
      <c r="M213" s="293" t="s">
        <v>1</v>
      </c>
      <c r="N213" s="294" t="s">
        <v>41</v>
      </c>
      <c r="O213" s="295"/>
      <c r="P213" s="296">
        <f>O213*H213</f>
        <v>0</v>
      </c>
      <c r="Q213" s="296">
        <v>0</v>
      </c>
      <c r="R213" s="296">
        <f>Q213*H213</f>
        <v>0</v>
      </c>
      <c r="S213" s="296">
        <v>0</v>
      </c>
      <c r="T213" s="297">
        <f>S213*H213</f>
        <v>0</v>
      </c>
      <c r="AR213" s="244" t="s">
        <v>2081</v>
      </c>
      <c r="AT213" s="244" t="s">
        <v>243</v>
      </c>
      <c r="AU213" s="244" t="s">
        <v>82</v>
      </c>
      <c r="AY213" s="16" t="s">
        <v>241</v>
      </c>
      <c r="BE213" s="245">
        <f>IF(N213="základná",J213,0)</f>
        <v>0</v>
      </c>
      <c r="BF213" s="245">
        <f>IF(N213="znížená",J213,0)</f>
        <v>0</v>
      </c>
      <c r="BG213" s="245">
        <f>IF(N213="zákl. prenesená",J213,0)</f>
        <v>0</v>
      </c>
      <c r="BH213" s="245">
        <f>IF(N213="zníž. prenesená",J213,0)</f>
        <v>0</v>
      </c>
      <c r="BI213" s="245">
        <f>IF(N213="nulová",J213,0)</f>
        <v>0</v>
      </c>
      <c r="BJ213" s="16" t="s">
        <v>88</v>
      </c>
      <c r="BK213" s="245">
        <f>ROUND(I213*H213,2)</f>
        <v>0</v>
      </c>
      <c r="BL213" s="16" t="s">
        <v>2081</v>
      </c>
      <c r="BM213" s="244" t="s">
        <v>2082</v>
      </c>
    </row>
    <row r="214" s="1" customFormat="1" ht="6.96" customHeight="1">
      <c r="B214" s="60"/>
      <c r="C214" s="61"/>
      <c r="D214" s="61"/>
      <c r="E214" s="61"/>
      <c r="F214" s="61"/>
      <c r="G214" s="61"/>
      <c r="H214" s="61"/>
      <c r="I214" s="183"/>
      <c r="J214" s="61"/>
      <c r="K214" s="61"/>
      <c r="L214" s="42"/>
    </row>
  </sheetData>
  <sheetProtection sheet="1" autoFilter="0" formatColumns="0" formatRows="0" objects="1" scenarios="1" spinCount="100000" saltValue="mfI/qZtvJ3jC/gx7Pyb09FYxJEsyFr9wmqHoHC/QlqFj9QS66r9aiT92i9t2C6BtKuDiJeVukWGkQtzoRqObFQ==" hashValue="wSdmOtKx2USWfRKlPfA5s5cw+PQsLoH0bB7JV4mX7nis3lnesvJPgQyXpZZv/oswLyQy+pdWryk+6yPIOhFC/g==" algorithmName="SHA-512" password="CC35"/>
  <autoFilter ref="C130:K21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98</v>
      </c>
    </row>
    <row r="3" hidden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75</v>
      </c>
    </row>
    <row r="4" hidden="1" ht="24.96" customHeight="1">
      <c r="B4" s="19"/>
      <c r="D4" s="145" t="s">
        <v>110</v>
      </c>
      <c r="L4" s="19"/>
      <c r="M4" s="146" t="s">
        <v>9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7" t="s">
        <v>15</v>
      </c>
      <c r="L6" s="19"/>
    </row>
    <row r="7" hidden="1" ht="16.5" customHeight="1">
      <c r="B7" s="19"/>
      <c r="E7" s="148" t="str">
        <f>'Rekapitulácia stavby'!K6</f>
        <v>Rozšírenie kapacity ŠJ E. Lániho č.s.261/7 v Bytči - prístavba</v>
      </c>
      <c r="F7" s="147"/>
      <c r="G7" s="147"/>
      <c r="H7" s="147"/>
      <c r="L7" s="19"/>
    </row>
    <row r="8" hidden="1" ht="12" customHeight="1">
      <c r="B8" s="19"/>
      <c r="D8" s="147" t="s">
        <v>123</v>
      </c>
      <c r="L8" s="19"/>
    </row>
    <row r="9" hidden="1" s="1" customFormat="1" ht="16.5" customHeight="1">
      <c r="B9" s="42"/>
      <c r="E9" s="148" t="s">
        <v>127</v>
      </c>
      <c r="F9" s="1"/>
      <c r="G9" s="1"/>
      <c r="H9" s="1"/>
      <c r="I9" s="149"/>
      <c r="L9" s="42"/>
    </row>
    <row r="10" hidden="1" s="1" customFormat="1" ht="12" customHeight="1">
      <c r="B10" s="42"/>
      <c r="D10" s="147" t="s">
        <v>131</v>
      </c>
      <c r="I10" s="149"/>
      <c r="L10" s="42"/>
    </row>
    <row r="11" hidden="1" s="1" customFormat="1" ht="36.96" customHeight="1">
      <c r="B11" s="42"/>
      <c r="E11" s="150" t="s">
        <v>2083</v>
      </c>
      <c r="F11" s="1"/>
      <c r="G11" s="1"/>
      <c r="H11" s="1"/>
      <c r="I11" s="149"/>
      <c r="L11" s="42"/>
    </row>
    <row r="12" hidden="1" s="1" customFormat="1">
      <c r="B12" s="42"/>
      <c r="I12" s="149"/>
      <c r="L12" s="42"/>
    </row>
    <row r="13" hidden="1" s="1" customFormat="1" ht="12" customHeight="1">
      <c r="B13" s="42"/>
      <c r="D13" s="147" t="s">
        <v>17</v>
      </c>
      <c r="F13" s="135" t="s">
        <v>1</v>
      </c>
      <c r="I13" s="151" t="s">
        <v>18</v>
      </c>
      <c r="J13" s="135" t="s">
        <v>1</v>
      </c>
      <c r="L13" s="42"/>
    </row>
    <row r="14" hidden="1" s="1" customFormat="1" ht="12" customHeight="1">
      <c r="B14" s="42"/>
      <c r="D14" s="147" t="s">
        <v>19</v>
      </c>
      <c r="F14" s="135" t="s">
        <v>20</v>
      </c>
      <c r="I14" s="151" t="s">
        <v>21</v>
      </c>
      <c r="J14" s="152" t="str">
        <f>'Rekapitulácia stavby'!AN8</f>
        <v>17. 6. 2019</v>
      </c>
      <c r="L14" s="42"/>
    </row>
    <row r="15" hidden="1" s="1" customFormat="1" ht="10.8" customHeight="1">
      <c r="B15" s="42"/>
      <c r="I15" s="149"/>
      <c r="L15" s="42"/>
    </row>
    <row r="16" hidden="1" s="1" customFormat="1" ht="12" customHeight="1">
      <c r="B16" s="42"/>
      <c r="D16" s="147" t="s">
        <v>23</v>
      </c>
      <c r="I16" s="151" t="s">
        <v>24</v>
      </c>
      <c r="J16" s="135" t="s">
        <v>1</v>
      </c>
      <c r="L16" s="42"/>
    </row>
    <row r="17" hidden="1" s="1" customFormat="1" ht="18" customHeight="1">
      <c r="B17" s="42"/>
      <c r="E17" s="135" t="s">
        <v>25</v>
      </c>
      <c r="I17" s="151" t="s">
        <v>26</v>
      </c>
      <c r="J17" s="135" t="s">
        <v>1</v>
      </c>
      <c r="L17" s="42"/>
    </row>
    <row r="18" hidden="1" s="1" customFormat="1" ht="6.96" customHeight="1">
      <c r="B18" s="42"/>
      <c r="I18" s="149"/>
      <c r="L18" s="42"/>
    </row>
    <row r="19" hidden="1" s="1" customFormat="1" ht="12" customHeight="1">
      <c r="B19" s="42"/>
      <c r="D19" s="147" t="s">
        <v>27</v>
      </c>
      <c r="I19" s="151" t="s">
        <v>24</v>
      </c>
      <c r="J19" s="32" t="str">
        <f>'Rekapitulácia stavby'!AN13</f>
        <v>Vyplň údaj</v>
      </c>
      <c r="L19" s="42"/>
    </row>
    <row r="20" hidden="1" s="1" customFormat="1" ht="18" customHeight="1">
      <c r="B20" s="42"/>
      <c r="E20" s="32" t="str">
        <f>'Rekapitulácia stavby'!E14</f>
        <v>Vyplň údaj</v>
      </c>
      <c r="F20" s="135"/>
      <c r="G20" s="135"/>
      <c r="H20" s="135"/>
      <c r="I20" s="151" t="s">
        <v>26</v>
      </c>
      <c r="J20" s="32" t="str">
        <f>'Rekapitulácia stavby'!AN14</f>
        <v>Vyplň údaj</v>
      </c>
      <c r="L20" s="42"/>
    </row>
    <row r="21" hidden="1" s="1" customFormat="1" ht="6.96" customHeight="1">
      <c r="B21" s="42"/>
      <c r="I21" s="149"/>
      <c r="L21" s="42"/>
    </row>
    <row r="22" hidden="1" s="1" customFormat="1" ht="12" customHeight="1">
      <c r="B22" s="42"/>
      <c r="D22" s="147" t="s">
        <v>29</v>
      </c>
      <c r="I22" s="151" t="s">
        <v>24</v>
      </c>
      <c r="J22" s="135" t="s">
        <v>1</v>
      </c>
      <c r="L22" s="42"/>
    </row>
    <row r="23" hidden="1" s="1" customFormat="1" ht="18" customHeight="1">
      <c r="B23" s="42"/>
      <c r="E23" s="135" t="s">
        <v>1860</v>
      </c>
      <c r="I23" s="151" t="s">
        <v>26</v>
      </c>
      <c r="J23" s="135" t="s">
        <v>1</v>
      </c>
      <c r="L23" s="42"/>
    </row>
    <row r="24" hidden="1" s="1" customFormat="1" ht="6.96" customHeight="1">
      <c r="B24" s="42"/>
      <c r="I24" s="149"/>
      <c r="L24" s="42"/>
    </row>
    <row r="25" hidden="1" s="1" customFormat="1" ht="12" customHeight="1">
      <c r="B25" s="42"/>
      <c r="D25" s="147" t="s">
        <v>32</v>
      </c>
      <c r="I25" s="151" t="s">
        <v>24</v>
      </c>
      <c r="J25" s="135" t="s">
        <v>1</v>
      </c>
      <c r="L25" s="42"/>
    </row>
    <row r="26" hidden="1" s="1" customFormat="1" ht="18" customHeight="1">
      <c r="B26" s="42"/>
      <c r="E26" s="135" t="s">
        <v>1861</v>
      </c>
      <c r="I26" s="151" t="s">
        <v>26</v>
      </c>
      <c r="J26" s="135" t="s">
        <v>1</v>
      </c>
      <c r="L26" s="42"/>
    </row>
    <row r="27" hidden="1" s="1" customFormat="1" ht="6.96" customHeight="1">
      <c r="B27" s="42"/>
      <c r="I27" s="149"/>
      <c r="L27" s="42"/>
    </row>
    <row r="28" hidden="1" s="1" customFormat="1" ht="12" customHeight="1">
      <c r="B28" s="42"/>
      <c r="D28" s="147" t="s">
        <v>34</v>
      </c>
      <c r="I28" s="149"/>
      <c r="L28" s="42"/>
    </row>
    <row r="29" hidden="1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hidden="1" s="1" customFormat="1" ht="6.96" customHeight="1">
      <c r="B30" s="42"/>
      <c r="I30" s="149"/>
      <c r="L30" s="42"/>
    </row>
    <row r="31" hidden="1" s="1" customFormat="1" ht="6.96" customHeight="1">
      <c r="B31" s="42"/>
      <c r="D31" s="77"/>
      <c r="E31" s="77"/>
      <c r="F31" s="77"/>
      <c r="G31" s="77"/>
      <c r="H31" s="77"/>
      <c r="I31" s="157"/>
      <c r="J31" s="77"/>
      <c r="K31" s="77"/>
      <c r="L31" s="42"/>
    </row>
    <row r="32" hidden="1" s="1" customFormat="1" ht="25.44" customHeight="1">
      <c r="B32" s="42"/>
      <c r="D32" s="158" t="s">
        <v>35</v>
      </c>
      <c r="I32" s="149"/>
      <c r="J32" s="159">
        <f>ROUND(J133, 2)</f>
        <v>0</v>
      </c>
      <c r="L32" s="42"/>
    </row>
    <row r="33" hidden="1" s="1" customFormat="1" ht="6.96" customHeight="1">
      <c r="B33" s="42"/>
      <c r="D33" s="77"/>
      <c r="E33" s="77"/>
      <c r="F33" s="77"/>
      <c r="G33" s="77"/>
      <c r="H33" s="77"/>
      <c r="I33" s="157"/>
      <c r="J33" s="77"/>
      <c r="K33" s="77"/>
      <c r="L33" s="42"/>
    </row>
    <row r="34" hidden="1" s="1" customFormat="1" ht="14.4" customHeight="1">
      <c r="B34" s="42"/>
      <c r="F34" s="160" t="s">
        <v>37</v>
      </c>
      <c r="I34" s="161" t="s">
        <v>36</v>
      </c>
      <c r="J34" s="160" t="s">
        <v>38</v>
      </c>
      <c r="L34" s="42"/>
    </row>
    <row r="35" hidden="1" s="1" customFormat="1" ht="14.4" customHeight="1">
      <c r="B35" s="42"/>
      <c r="D35" s="162" t="s">
        <v>39</v>
      </c>
      <c r="E35" s="147" t="s">
        <v>40</v>
      </c>
      <c r="F35" s="163">
        <f>ROUND((SUM(BE133:BE177)),  2)</f>
        <v>0</v>
      </c>
      <c r="I35" s="164">
        <v>0.20000000000000001</v>
      </c>
      <c r="J35" s="163">
        <f>ROUND(((SUM(BE133:BE177))*I35),  2)</f>
        <v>0</v>
      </c>
      <c r="L35" s="42"/>
    </row>
    <row r="36" hidden="1" s="1" customFormat="1" ht="14.4" customHeight="1">
      <c r="B36" s="42"/>
      <c r="E36" s="147" t="s">
        <v>41</v>
      </c>
      <c r="F36" s="163">
        <f>ROUND((SUM(BF133:BF177)),  2)</f>
        <v>0</v>
      </c>
      <c r="I36" s="164">
        <v>0.20000000000000001</v>
      </c>
      <c r="J36" s="163">
        <f>ROUND(((SUM(BF133:BF177))*I36),  2)</f>
        <v>0</v>
      </c>
      <c r="L36" s="42"/>
    </row>
    <row r="37" hidden="1" s="1" customFormat="1" ht="14.4" customHeight="1">
      <c r="B37" s="42"/>
      <c r="E37" s="147" t="s">
        <v>42</v>
      </c>
      <c r="F37" s="163">
        <f>ROUND((SUM(BG133:BG177)),  2)</f>
        <v>0</v>
      </c>
      <c r="I37" s="164">
        <v>0.20000000000000001</v>
      </c>
      <c r="J37" s="163">
        <f>0</f>
        <v>0</v>
      </c>
      <c r="L37" s="42"/>
    </row>
    <row r="38" hidden="1" s="1" customFormat="1" ht="14.4" customHeight="1">
      <c r="B38" s="42"/>
      <c r="E38" s="147" t="s">
        <v>43</v>
      </c>
      <c r="F38" s="163">
        <f>ROUND((SUM(BH133:BH177)),  2)</f>
        <v>0</v>
      </c>
      <c r="I38" s="164">
        <v>0.20000000000000001</v>
      </c>
      <c r="J38" s="163">
        <f>0</f>
        <v>0</v>
      </c>
      <c r="L38" s="42"/>
    </row>
    <row r="39" hidden="1" s="1" customFormat="1" ht="14.4" customHeight="1">
      <c r="B39" s="42"/>
      <c r="E39" s="147" t="s">
        <v>44</v>
      </c>
      <c r="F39" s="163">
        <f>ROUND((SUM(BI133:BI177)),  2)</f>
        <v>0</v>
      </c>
      <c r="I39" s="164">
        <v>0</v>
      </c>
      <c r="J39" s="163">
        <f>0</f>
        <v>0</v>
      </c>
      <c r="L39" s="42"/>
    </row>
    <row r="40" hidden="1" s="1" customFormat="1" ht="6.96" customHeight="1">
      <c r="B40" s="42"/>
      <c r="I40" s="149"/>
      <c r="L40" s="42"/>
    </row>
    <row r="41" hidden="1" s="1" customFormat="1" ht="25.44" customHeight="1">
      <c r="B41" s="42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42"/>
    </row>
    <row r="42" hidden="1" s="1" customFormat="1" ht="14.4" customHeight="1">
      <c r="B42" s="42"/>
      <c r="I42" s="149"/>
      <c r="L42" s="42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73" t="s">
        <v>52</v>
      </c>
      <c r="E65" s="174"/>
      <c r="F65" s="174"/>
      <c r="G65" s="173" t="s">
        <v>53</v>
      </c>
      <c r="H65" s="174"/>
      <c r="I65" s="175"/>
      <c r="J65" s="174"/>
      <c r="K65" s="174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42"/>
    </row>
    <row r="77" hidden="1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2"/>
    </row>
    <row r="78" hidden="1"/>
    <row r="79" hidden="1"/>
    <row r="80" hidden="1"/>
    <row r="81" hidden="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2"/>
    </row>
    <row r="82" hidden="1" s="1" customFormat="1" ht="24.96" customHeight="1">
      <c r="B82" s="37"/>
      <c r="C82" s="22" t="s">
        <v>200</v>
      </c>
      <c r="D82" s="38"/>
      <c r="E82" s="38"/>
      <c r="F82" s="38"/>
      <c r="G82" s="38"/>
      <c r="H82" s="38"/>
      <c r="I82" s="149"/>
      <c r="J82" s="38"/>
      <c r="K82" s="38"/>
      <c r="L82" s="42"/>
    </row>
    <row r="83" hidden="1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hidden="1" s="1" customFormat="1" ht="12" customHeight="1">
      <c r="B84" s="37"/>
      <c r="C84" s="31" t="s">
        <v>15</v>
      </c>
      <c r="D84" s="38"/>
      <c r="E84" s="38"/>
      <c r="F84" s="38"/>
      <c r="G84" s="38"/>
      <c r="H84" s="38"/>
      <c r="I84" s="149"/>
      <c r="J84" s="38"/>
      <c r="K84" s="38"/>
      <c r="L84" s="42"/>
    </row>
    <row r="85" hidden="1" s="1" customFormat="1" ht="16.5" customHeight="1">
      <c r="B85" s="37"/>
      <c r="C85" s="38"/>
      <c r="D85" s="38"/>
      <c r="E85" s="187" t="str">
        <f>E7</f>
        <v>Rozšírenie kapacity ŠJ E. Lániho č.s.261/7 v Bytči - prístavba</v>
      </c>
      <c r="F85" s="31"/>
      <c r="G85" s="31"/>
      <c r="H85" s="31"/>
      <c r="I85" s="149"/>
      <c r="J85" s="38"/>
      <c r="K85" s="38"/>
      <c r="L85" s="42"/>
    </row>
    <row r="86" hidden="1" ht="12" customHeight="1">
      <c r="B86" s="20"/>
      <c r="C86" s="31" t="s">
        <v>123</v>
      </c>
      <c r="D86" s="21"/>
      <c r="E86" s="21"/>
      <c r="F86" s="21"/>
      <c r="G86" s="21"/>
      <c r="H86" s="21"/>
      <c r="I86" s="140"/>
      <c r="J86" s="21"/>
      <c r="K86" s="21"/>
      <c r="L86" s="19"/>
    </row>
    <row r="87" hidden="1" s="1" customFormat="1" ht="16.5" customHeight="1">
      <c r="B87" s="37"/>
      <c r="C87" s="38"/>
      <c r="D87" s="38"/>
      <c r="E87" s="187" t="s">
        <v>127</v>
      </c>
      <c r="F87" s="38"/>
      <c r="G87" s="38"/>
      <c r="H87" s="38"/>
      <c r="I87" s="149"/>
      <c r="J87" s="38"/>
      <c r="K87" s="38"/>
      <c r="L87" s="42"/>
    </row>
    <row r="88" hidden="1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9"/>
      <c r="J88" s="38"/>
      <c r="K88" s="38"/>
      <c r="L88" s="42"/>
    </row>
    <row r="89" hidden="1" s="1" customFormat="1" ht="16.5" customHeight="1">
      <c r="B89" s="37"/>
      <c r="C89" s="38"/>
      <c r="D89" s="38"/>
      <c r="E89" s="70" t="str">
        <f>E11</f>
        <v>SO 01.5 - Vykurovanie</v>
      </c>
      <c r="F89" s="38"/>
      <c r="G89" s="38"/>
      <c r="H89" s="38"/>
      <c r="I89" s="149"/>
      <c r="J89" s="38"/>
      <c r="K89" s="38"/>
      <c r="L89" s="42"/>
    </row>
    <row r="90" hidden="1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hidden="1" s="1" customFormat="1" ht="12" customHeight="1">
      <c r="B91" s="37"/>
      <c r="C91" s="31" t="s">
        <v>19</v>
      </c>
      <c r="D91" s="38"/>
      <c r="E91" s="38"/>
      <c r="F91" s="26" t="str">
        <f>F14</f>
        <v>Bytča</v>
      </c>
      <c r="G91" s="38"/>
      <c r="H91" s="38"/>
      <c r="I91" s="151" t="s">
        <v>21</v>
      </c>
      <c r="J91" s="73" t="str">
        <f>IF(J14="","",J14)</f>
        <v>17. 6. 2019</v>
      </c>
      <c r="K91" s="38"/>
      <c r="L91" s="42"/>
    </row>
    <row r="92" hidden="1" s="1" customFormat="1" ht="6.96" customHeight="1">
      <c r="B92" s="37"/>
      <c r="C92" s="38"/>
      <c r="D92" s="38"/>
      <c r="E92" s="38"/>
      <c r="F92" s="38"/>
      <c r="G92" s="38"/>
      <c r="H92" s="38"/>
      <c r="I92" s="149"/>
      <c r="J92" s="38"/>
      <c r="K92" s="38"/>
      <c r="L92" s="42"/>
    </row>
    <row r="93" hidden="1" s="1" customFormat="1" ht="15.15" customHeight="1">
      <c r="B93" s="37"/>
      <c r="C93" s="31" t="s">
        <v>23</v>
      </c>
      <c r="D93" s="38"/>
      <c r="E93" s="38"/>
      <c r="F93" s="26" t="str">
        <f>E17</f>
        <v>Mesto Bytča, Námestie SR 1, Bytča</v>
      </c>
      <c r="G93" s="38"/>
      <c r="H93" s="38"/>
      <c r="I93" s="151" t="s">
        <v>29</v>
      </c>
      <c r="J93" s="35" t="str">
        <f>E23</f>
        <v>Ing. Ján Bátor</v>
      </c>
      <c r="K93" s="38"/>
      <c r="L93" s="42"/>
    </row>
    <row r="94" hidden="1" s="1" customFormat="1" ht="15.15" customHeight="1">
      <c r="B94" s="37"/>
      <c r="C94" s="31" t="s">
        <v>27</v>
      </c>
      <c r="D94" s="38"/>
      <c r="E94" s="38"/>
      <c r="F94" s="26" t="str">
        <f>IF(E20="","",E20)</f>
        <v>Vyplň údaj</v>
      </c>
      <c r="G94" s="38"/>
      <c r="H94" s="38"/>
      <c r="I94" s="151" t="s">
        <v>32</v>
      </c>
      <c r="J94" s="35" t="str">
        <f>E26</f>
        <v>Bc. Marek Kovačic</v>
      </c>
      <c r="K94" s="38"/>
      <c r="L94" s="42"/>
    </row>
    <row r="95" hidden="1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hidden="1" s="1" customFormat="1" ht="29.28" customHeight="1">
      <c r="B96" s="37"/>
      <c r="C96" s="188" t="s">
        <v>201</v>
      </c>
      <c r="D96" s="189"/>
      <c r="E96" s="189"/>
      <c r="F96" s="189"/>
      <c r="G96" s="189"/>
      <c r="H96" s="189"/>
      <c r="I96" s="190"/>
      <c r="J96" s="191" t="s">
        <v>202</v>
      </c>
      <c r="K96" s="189"/>
      <c r="L96" s="42"/>
    </row>
    <row r="97" hidden="1" s="1" customFormat="1" ht="10.32" customHeight="1">
      <c r="B97" s="37"/>
      <c r="C97" s="38"/>
      <c r="D97" s="38"/>
      <c r="E97" s="38"/>
      <c r="F97" s="38"/>
      <c r="G97" s="38"/>
      <c r="H97" s="38"/>
      <c r="I97" s="149"/>
      <c r="J97" s="38"/>
      <c r="K97" s="38"/>
      <c r="L97" s="42"/>
    </row>
    <row r="98" hidden="1" s="1" customFormat="1" ht="22.8" customHeight="1">
      <c r="B98" s="37"/>
      <c r="C98" s="192" t="s">
        <v>203</v>
      </c>
      <c r="D98" s="38"/>
      <c r="E98" s="38"/>
      <c r="F98" s="38"/>
      <c r="G98" s="38"/>
      <c r="H98" s="38"/>
      <c r="I98" s="149"/>
      <c r="J98" s="104">
        <f>J133</f>
        <v>0</v>
      </c>
      <c r="K98" s="38"/>
      <c r="L98" s="42"/>
      <c r="AU98" s="16" t="s">
        <v>204</v>
      </c>
    </row>
    <row r="99" hidden="1" s="8" customFormat="1" ht="24.96" customHeight="1">
      <c r="B99" s="193"/>
      <c r="C99" s="194"/>
      <c r="D99" s="195" t="s">
        <v>205</v>
      </c>
      <c r="E99" s="196"/>
      <c r="F99" s="196"/>
      <c r="G99" s="196"/>
      <c r="H99" s="196"/>
      <c r="I99" s="197"/>
      <c r="J99" s="198">
        <f>J134</f>
        <v>0</v>
      </c>
      <c r="K99" s="194"/>
      <c r="L99" s="199"/>
    </row>
    <row r="100" hidden="1" s="9" customFormat="1" ht="19.92" customHeight="1">
      <c r="B100" s="200"/>
      <c r="C100" s="127"/>
      <c r="D100" s="201" t="s">
        <v>212</v>
      </c>
      <c r="E100" s="202"/>
      <c r="F100" s="202"/>
      <c r="G100" s="202"/>
      <c r="H100" s="202"/>
      <c r="I100" s="203"/>
      <c r="J100" s="204">
        <f>J135</f>
        <v>0</v>
      </c>
      <c r="K100" s="127"/>
      <c r="L100" s="205"/>
    </row>
    <row r="101" hidden="1" s="8" customFormat="1" ht="24.96" customHeight="1">
      <c r="B101" s="193"/>
      <c r="C101" s="194"/>
      <c r="D101" s="195" t="s">
        <v>214</v>
      </c>
      <c r="E101" s="196"/>
      <c r="F101" s="196"/>
      <c r="G101" s="196"/>
      <c r="H101" s="196"/>
      <c r="I101" s="197"/>
      <c r="J101" s="198">
        <f>J138</f>
        <v>0</v>
      </c>
      <c r="K101" s="194"/>
      <c r="L101" s="199"/>
    </row>
    <row r="102" hidden="1" s="9" customFormat="1" ht="19.92" customHeight="1">
      <c r="B102" s="200"/>
      <c r="C102" s="127"/>
      <c r="D102" s="201" t="s">
        <v>217</v>
      </c>
      <c r="E102" s="202"/>
      <c r="F102" s="202"/>
      <c r="G102" s="202"/>
      <c r="H102" s="202"/>
      <c r="I102" s="203"/>
      <c r="J102" s="204">
        <f>J139</f>
        <v>0</v>
      </c>
      <c r="K102" s="127"/>
      <c r="L102" s="205"/>
    </row>
    <row r="103" hidden="1" s="9" customFormat="1" ht="19.92" customHeight="1">
      <c r="B103" s="200"/>
      <c r="C103" s="127"/>
      <c r="D103" s="201" t="s">
        <v>1863</v>
      </c>
      <c r="E103" s="202"/>
      <c r="F103" s="202"/>
      <c r="G103" s="202"/>
      <c r="H103" s="202"/>
      <c r="I103" s="203"/>
      <c r="J103" s="204">
        <f>J145</f>
        <v>0</v>
      </c>
      <c r="K103" s="127"/>
      <c r="L103" s="205"/>
    </row>
    <row r="104" hidden="1" s="9" customFormat="1" ht="19.92" customHeight="1">
      <c r="B104" s="200"/>
      <c r="C104" s="127"/>
      <c r="D104" s="201" t="s">
        <v>2084</v>
      </c>
      <c r="E104" s="202"/>
      <c r="F104" s="202"/>
      <c r="G104" s="202"/>
      <c r="H104" s="202"/>
      <c r="I104" s="203"/>
      <c r="J104" s="204">
        <f>J150</f>
        <v>0</v>
      </c>
      <c r="K104" s="127"/>
      <c r="L104" s="205"/>
    </row>
    <row r="105" hidden="1" s="9" customFormat="1" ht="19.92" customHeight="1">
      <c r="B105" s="200"/>
      <c r="C105" s="127"/>
      <c r="D105" s="201" t="s">
        <v>2085</v>
      </c>
      <c r="E105" s="202"/>
      <c r="F105" s="202"/>
      <c r="G105" s="202"/>
      <c r="H105" s="202"/>
      <c r="I105" s="203"/>
      <c r="J105" s="204">
        <f>J157</f>
        <v>0</v>
      </c>
      <c r="K105" s="127"/>
      <c r="L105" s="205"/>
    </row>
    <row r="106" hidden="1" s="9" customFormat="1" ht="19.92" customHeight="1">
      <c r="B106" s="200"/>
      <c r="C106" s="127"/>
      <c r="D106" s="201" t="s">
        <v>2086</v>
      </c>
      <c r="E106" s="202"/>
      <c r="F106" s="202"/>
      <c r="G106" s="202"/>
      <c r="H106" s="202"/>
      <c r="I106" s="203"/>
      <c r="J106" s="204">
        <f>J162</f>
        <v>0</v>
      </c>
      <c r="K106" s="127"/>
      <c r="L106" s="205"/>
    </row>
    <row r="107" hidden="1" s="8" customFormat="1" ht="24.96" customHeight="1">
      <c r="B107" s="193"/>
      <c r="C107" s="194"/>
      <c r="D107" s="195" t="s">
        <v>1554</v>
      </c>
      <c r="E107" s="196"/>
      <c r="F107" s="196"/>
      <c r="G107" s="196"/>
      <c r="H107" s="196"/>
      <c r="I107" s="197"/>
      <c r="J107" s="198">
        <f>J168</f>
        <v>0</v>
      </c>
      <c r="K107" s="194"/>
      <c r="L107" s="199"/>
    </row>
    <row r="108" hidden="1" s="9" customFormat="1" ht="19.92" customHeight="1">
      <c r="B108" s="200"/>
      <c r="C108" s="127"/>
      <c r="D108" s="201" t="s">
        <v>2087</v>
      </c>
      <c r="E108" s="202"/>
      <c r="F108" s="202"/>
      <c r="G108" s="202"/>
      <c r="H108" s="202"/>
      <c r="I108" s="203"/>
      <c r="J108" s="204">
        <f>J169</f>
        <v>0</v>
      </c>
      <c r="K108" s="127"/>
      <c r="L108" s="205"/>
    </row>
    <row r="109" hidden="1" s="9" customFormat="1" ht="19.92" customHeight="1">
      <c r="B109" s="200"/>
      <c r="C109" s="127"/>
      <c r="D109" s="201" t="s">
        <v>1865</v>
      </c>
      <c r="E109" s="202"/>
      <c r="F109" s="202"/>
      <c r="G109" s="202"/>
      <c r="H109" s="202"/>
      <c r="I109" s="203"/>
      <c r="J109" s="204">
        <f>J171</f>
        <v>0</v>
      </c>
      <c r="K109" s="127"/>
      <c r="L109" s="205"/>
    </row>
    <row r="110" hidden="1" s="8" customFormat="1" ht="24.96" customHeight="1">
      <c r="B110" s="193"/>
      <c r="C110" s="194"/>
      <c r="D110" s="195" t="s">
        <v>1557</v>
      </c>
      <c r="E110" s="196"/>
      <c r="F110" s="196"/>
      <c r="G110" s="196"/>
      <c r="H110" s="196"/>
      <c r="I110" s="197"/>
      <c r="J110" s="198">
        <f>J174</f>
        <v>0</v>
      </c>
      <c r="K110" s="194"/>
      <c r="L110" s="199"/>
    </row>
    <row r="111" hidden="1" s="8" customFormat="1" ht="24.96" customHeight="1">
      <c r="B111" s="193"/>
      <c r="C111" s="194"/>
      <c r="D111" s="195" t="s">
        <v>2088</v>
      </c>
      <c r="E111" s="196"/>
      <c r="F111" s="196"/>
      <c r="G111" s="196"/>
      <c r="H111" s="196"/>
      <c r="I111" s="197"/>
      <c r="J111" s="198">
        <f>J176</f>
        <v>0</v>
      </c>
      <c r="K111" s="194"/>
      <c r="L111" s="199"/>
    </row>
    <row r="112" hidden="1" s="1" customFormat="1" ht="21.84" customHeight="1">
      <c r="B112" s="37"/>
      <c r="C112" s="38"/>
      <c r="D112" s="38"/>
      <c r="E112" s="38"/>
      <c r="F112" s="38"/>
      <c r="G112" s="38"/>
      <c r="H112" s="38"/>
      <c r="I112" s="149"/>
      <c r="J112" s="38"/>
      <c r="K112" s="38"/>
      <c r="L112" s="42"/>
    </row>
    <row r="113" hidden="1" s="1" customFormat="1" ht="6.96" customHeight="1">
      <c r="B113" s="60"/>
      <c r="C113" s="61"/>
      <c r="D113" s="61"/>
      <c r="E113" s="61"/>
      <c r="F113" s="61"/>
      <c r="G113" s="61"/>
      <c r="H113" s="61"/>
      <c r="I113" s="183"/>
      <c r="J113" s="61"/>
      <c r="K113" s="61"/>
      <c r="L113" s="42"/>
    </row>
    <row r="114" hidden="1"/>
    <row r="115" hidden="1"/>
    <row r="116" hidden="1"/>
    <row r="117" s="1" customFormat="1" ht="6.96" customHeight="1">
      <c r="B117" s="62"/>
      <c r="C117" s="63"/>
      <c r="D117" s="63"/>
      <c r="E117" s="63"/>
      <c r="F117" s="63"/>
      <c r="G117" s="63"/>
      <c r="H117" s="63"/>
      <c r="I117" s="186"/>
      <c r="J117" s="63"/>
      <c r="K117" s="63"/>
      <c r="L117" s="42"/>
    </row>
    <row r="118" s="1" customFormat="1" ht="24.96" customHeight="1">
      <c r="B118" s="37"/>
      <c r="C118" s="22" t="s">
        <v>227</v>
      </c>
      <c r="D118" s="38"/>
      <c r="E118" s="38"/>
      <c r="F118" s="38"/>
      <c r="G118" s="38"/>
      <c r="H118" s="38"/>
      <c r="I118" s="149"/>
      <c r="J118" s="38"/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9"/>
      <c r="J119" s="38"/>
      <c r="K119" s="38"/>
      <c r="L119" s="42"/>
    </row>
    <row r="120" s="1" customFormat="1" ht="12" customHeight="1">
      <c r="B120" s="37"/>
      <c r="C120" s="31" t="s">
        <v>15</v>
      </c>
      <c r="D120" s="38"/>
      <c r="E120" s="38"/>
      <c r="F120" s="38"/>
      <c r="G120" s="38"/>
      <c r="H120" s="38"/>
      <c r="I120" s="149"/>
      <c r="J120" s="38"/>
      <c r="K120" s="38"/>
      <c r="L120" s="42"/>
    </row>
    <row r="121" s="1" customFormat="1" ht="16.5" customHeight="1">
      <c r="B121" s="37"/>
      <c r="C121" s="38"/>
      <c r="D121" s="38"/>
      <c r="E121" s="187" t="str">
        <f>E7</f>
        <v>Rozšírenie kapacity ŠJ E. Lániho č.s.261/7 v Bytči - prístavba</v>
      </c>
      <c r="F121" s="31"/>
      <c r="G121" s="31"/>
      <c r="H121" s="31"/>
      <c r="I121" s="149"/>
      <c r="J121" s="38"/>
      <c r="K121" s="38"/>
      <c r="L121" s="42"/>
    </row>
    <row r="122" ht="12" customHeight="1">
      <c r="B122" s="20"/>
      <c r="C122" s="31" t="s">
        <v>123</v>
      </c>
      <c r="D122" s="21"/>
      <c r="E122" s="21"/>
      <c r="F122" s="21"/>
      <c r="G122" s="21"/>
      <c r="H122" s="21"/>
      <c r="I122" s="140"/>
      <c r="J122" s="21"/>
      <c r="K122" s="21"/>
      <c r="L122" s="19"/>
    </row>
    <row r="123" s="1" customFormat="1" ht="16.5" customHeight="1">
      <c r="B123" s="37"/>
      <c r="C123" s="38"/>
      <c r="D123" s="38"/>
      <c r="E123" s="187" t="s">
        <v>127</v>
      </c>
      <c r="F123" s="38"/>
      <c r="G123" s="38"/>
      <c r="H123" s="38"/>
      <c r="I123" s="149"/>
      <c r="J123" s="38"/>
      <c r="K123" s="38"/>
      <c r="L123" s="42"/>
    </row>
    <row r="124" s="1" customFormat="1" ht="12" customHeight="1">
      <c r="B124" s="37"/>
      <c r="C124" s="31" t="s">
        <v>131</v>
      </c>
      <c r="D124" s="38"/>
      <c r="E124" s="38"/>
      <c r="F124" s="38"/>
      <c r="G124" s="38"/>
      <c r="H124" s="38"/>
      <c r="I124" s="149"/>
      <c r="J124" s="38"/>
      <c r="K124" s="38"/>
      <c r="L124" s="42"/>
    </row>
    <row r="125" s="1" customFormat="1" ht="16.5" customHeight="1">
      <c r="B125" s="37"/>
      <c r="C125" s="38"/>
      <c r="D125" s="38"/>
      <c r="E125" s="70" t="str">
        <f>E11</f>
        <v>SO 01.5 - Vykurovanie</v>
      </c>
      <c r="F125" s="38"/>
      <c r="G125" s="38"/>
      <c r="H125" s="38"/>
      <c r="I125" s="149"/>
      <c r="J125" s="38"/>
      <c r="K125" s="38"/>
      <c r="L125" s="42"/>
    </row>
    <row r="126" s="1" customFormat="1" ht="6.96" customHeight="1">
      <c r="B126" s="37"/>
      <c r="C126" s="38"/>
      <c r="D126" s="38"/>
      <c r="E126" s="38"/>
      <c r="F126" s="38"/>
      <c r="G126" s="38"/>
      <c r="H126" s="38"/>
      <c r="I126" s="149"/>
      <c r="J126" s="38"/>
      <c r="K126" s="38"/>
      <c r="L126" s="42"/>
    </row>
    <row r="127" s="1" customFormat="1" ht="12" customHeight="1">
      <c r="B127" s="37"/>
      <c r="C127" s="31" t="s">
        <v>19</v>
      </c>
      <c r="D127" s="38"/>
      <c r="E127" s="38"/>
      <c r="F127" s="26" t="str">
        <f>F14</f>
        <v>Bytča</v>
      </c>
      <c r="G127" s="38"/>
      <c r="H127" s="38"/>
      <c r="I127" s="151" t="s">
        <v>21</v>
      </c>
      <c r="J127" s="73" t="str">
        <f>IF(J14="","",J14)</f>
        <v>17. 6. 2019</v>
      </c>
      <c r="K127" s="38"/>
      <c r="L127" s="42"/>
    </row>
    <row r="128" s="1" customFormat="1" ht="6.96" customHeight="1">
      <c r="B128" s="37"/>
      <c r="C128" s="38"/>
      <c r="D128" s="38"/>
      <c r="E128" s="38"/>
      <c r="F128" s="38"/>
      <c r="G128" s="38"/>
      <c r="H128" s="38"/>
      <c r="I128" s="149"/>
      <c r="J128" s="38"/>
      <c r="K128" s="38"/>
      <c r="L128" s="42"/>
    </row>
    <row r="129" s="1" customFormat="1" ht="15.15" customHeight="1">
      <c r="B129" s="37"/>
      <c r="C129" s="31" t="s">
        <v>23</v>
      </c>
      <c r="D129" s="38"/>
      <c r="E129" s="38"/>
      <c r="F129" s="26" t="str">
        <f>E17</f>
        <v>Mesto Bytča, Námestie SR 1, Bytča</v>
      </c>
      <c r="G129" s="38"/>
      <c r="H129" s="38"/>
      <c r="I129" s="151" t="s">
        <v>29</v>
      </c>
      <c r="J129" s="35" t="str">
        <f>E23</f>
        <v>Ing. Ján Bátor</v>
      </c>
      <c r="K129" s="38"/>
      <c r="L129" s="42"/>
    </row>
    <row r="130" s="1" customFormat="1" ht="15.15" customHeight="1">
      <c r="B130" s="37"/>
      <c r="C130" s="31" t="s">
        <v>27</v>
      </c>
      <c r="D130" s="38"/>
      <c r="E130" s="38"/>
      <c r="F130" s="26" t="str">
        <f>IF(E20="","",E20)</f>
        <v>Vyplň údaj</v>
      </c>
      <c r="G130" s="38"/>
      <c r="H130" s="38"/>
      <c r="I130" s="151" t="s">
        <v>32</v>
      </c>
      <c r="J130" s="35" t="str">
        <f>E26</f>
        <v>Bc. Marek Kovačic</v>
      </c>
      <c r="K130" s="38"/>
      <c r="L130" s="42"/>
    </row>
    <row r="131" s="1" customFormat="1" ht="10.32" customHeight="1">
      <c r="B131" s="37"/>
      <c r="C131" s="38"/>
      <c r="D131" s="38"/>
      <c r="E131" s="38"/>
      <c r="F131" s="38"/>
      <c r="G131" s="38"/>
      <c r="H131" s="38"/>
      <c r="I131" s="149"/>
      <c r="J131" s="38"/>
      <c r="K131" s="38"/>
      <c r="L131" s="42"/>
    </row>
    <row r="132" s="10" customFormat="1" ht="29.28" customHeight="1">
      <c r="B132" s="206"/>
      <c r="C132" s="207" t="s">
        <v>228</v>
      </c>
      <c r="D132" s="208" t="s">
        <v>60</v>
      </c>
      <c r="E132" s="208" t="s">
        <v>56</v>
      </c>
      <c r="F132" s="208" t="s">
        <v>57</v>
      </c>
      <c r="G132" s="208" t="s">
        <v>229</v>
      </c>
      <c r="H132" s="208" t="s">
        <v>230</v>
      </c>
      <c r="I132" s="209" t="s">
        <v>231</v>
      </c>
      <c r="J132" s="210" t="s">
        <v>202</v>
      </c>
      <c r="K132" s="211" t="s">
        <v>232</v>
      </c>
      <c r="L132" s="212"/>
      <c r="M132" s="94" t="s">
        <v>1</v>
      </c>
      <c r="N132" s="95" t="s">
        <v>39</v>
      </c>
      <c r="O132" s="95" t="s">
        <v>233</v>
      </c>
      <c r="P132" s="95" t="s">
        <v>234</v>
      </c>
      <c r="Q132" s="95" t="s">
        <v>235</v>
      </c>
      <c r="R132" s="95" t="s">
        <v>236</v>
      </c>
      <c r="S132" s="95" t="s">
        <v>237</v>
      </c>
      <c r="T132" s="96" t="s">
        <v>238</v>
      </c>
    </row>
    <row r="133" s="1" customFormat="1" ht="22.8" customHeight="1">
      <c r="B133" s="37"/>
      <c r="C133" s="101" t="s">
        <v>203</v>
      </c>
      <c r="D133" s="38"/>
      <c r="E133" s="38"/>
      <c r="F133" s="38"/>
      <c r="G133" s="38"/>
      <c r="H133" s="38"/>
      <c r="I133" s="149"/>
      <c r="J133" s="213">
        <f>BK133</f>
        <v>0</v>
      </c>
      <c r="K133" s="38"/>
      <c r="L133" s="42"/>
      <c r="M133" s="97"/>
      <c r="N133" s="98"/>
      <c r="O133" s="98"/>
      <c r="P133" s="214">
        <f>P134+P138+P168+P174+P176</f>
        <v>0</v>
      </c>
      <c r="Q133" s="98"/>
      <c r="R133" s="214">
        <f>R134+R138+R168+R174+R176</f>
        <v>0</v>
      </c>
      <c r="S133" s="98"/>
      <c r="T133" s="215">
        <f>T134+T138+T168+T174+T176</f>
        <v>0</v>
      </c>
      <c r="AT133" s="16" t="s">
        <v>74</v>
      </c>
      <c r="AU133" s="16" t="s">
        <v>204</v>
      </c>
      <c r="BK133" s="216">
        <f>BK134+BK138+BK168+BK174+BK176</f>
        <v>0</v>
      </c>
    </row>
    <row r="134" s="11" customFormat="1" ht="25.92" customHeight="1">
      <c r="B134" s="217"/>
      <c r="C134" s="218"/>
      <c r="D134" s="219" t="s">
        <v>74</v>
      </c>
      <c r="E134" s="220" t="s">
        <v>239</v>
      </c>
      <c r="F134" s="220" t="s">
        <v>240</v>
      </c>
      <c r="G134" s="218"/>
      <c r="H134" s="218"/>
      <c r="I134" s="221"/>
      <c r="J134" s="222">
        <f>BK134</f>
        <v>0</v>
      </c>
      <c r="K134" s="218"/>
      <c r="L134" s="223"/>
      <c r="M134" s="224"/>
      <c r="N134" s="225"/>
      <c r="O134" s="225"/>
      <c r="P134" s="226">
        <f>P135</f>
        <v>0</v>
      </c>
      <c r="Q134" s="225"/>
      <c r="R134" s="226">
        <f>R135</f>
        <v>0</v>
      </c>
      <c r="S134" s="225"/>
      <c r="T134" s="227">
        <f>T135</f>
        <v>0</v>
      </c>
      <c r="AR134" s="228" t="s">
        <v>82</v>
      </c>
      <c r="AT134" s="229" t="s">
        <v>74</v>
      </c>
      <c r="AU134" s="229" t="s">
        <v>75</v>
      </c>
      <c r="AY134" s="228" t="s">
        <v>241</v>
      </c>
      <c r="BK134" s="230">
        <f>BK135</f>
        <v>0</v>
      </c>
    </row>
    <row r="135" s="11" customFormat="1" ht="22.8" customHeight="1">
      <c r="B135" s="217"/>
      <c r="C135" s="218"/>
      <c r="D135" s="219" t="s">
        <v>74</v>
      </c>
      <c r="E135" s="231" t="s">
        <v>294</v>
      </c>
      <c r="F135" s="231" t="s">
        <v>776</v>
      </c>
      <c r="G135" s="218"/>
      <c r="H135" s="218"/>
      <c r="I135" s="221"/>
      <c r="J135" s="232">
        <f>BK135</f>
        <v>0</v>
      </c>
      <c r="K135" s="218"/>
      <c r="L135" s="223"/>
      <c r="M135" s="224"/>
      <c r="N135" s="225"/>
      <c r="O135" s="225"/>
      <c r="P135" s="226">
        <f>SUM(P136:P137)</f>
        <v>0</v>
      </c>
      <c r="Q135" s="225"/>
      <c r="R135" s="226">
        <f>SUM(R136:R137)</f>
        <v>0</v>
      </c>
      <c r="S135" s="225"/>
      <c r="T135" s="227">
        <f>SUM(T136:T137)</f>
        <v>0</v>
      </c>
      <c r="AR135" s="228" t="s">
        <v>82</v>
      </c>
      <c r="AT135" s="229" t="s">
        <v>74</v>
      </c>
      <c r="AU135" s="229" t="s">
        <v>82</v>
      </c>
      <c r="AY135" s="228" t="s">
        <v>241</v>
      </c>
      <c r="BK135" s="230">
        <f>SUM(BK136:BK137)</f>
        <v>0</v>
      </c>
    </row>
    <row r="136" s="1" customFormat="1" ht="16.5" customHeight="1">
      <c r="B136" s="37"/>
      <c r="C136" s="233" t="s">
        <v>82</v>
      </c>
      <c r="D136" s="233" t="s">
        <v>243</v>
      </c>
      <c r="E136" s="234" t="s">
        <v>963</v>
      </c>
      <c r="F136" s="235" t="s">
        <v>964</v>
      </c>
      <c r="G136" s="236" t="s">
        <v>325</v>
      </c>
      <c r="H136" s="237">
        <v>0.32900000000000001</v>
      </c>
      <c r="I136" s="238"/>
      <c r="J136" s="239">
        <f>ROUND(I136*H136,2)</f>
        <v>0</v>
      </c>
      <c r="K136" s="235" t="s">
        <v>1</v>
      </c>
      <c r="L136" s="42"/>
      <c r="M136" s="240" t="s">
        <v>1</v>
      </c>
      <c r="N136" s="241" t="s">
        <v>41</v>
      </c>
      <c r="O136" s="85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AR136" s="244" t="s">
        <v>247</v>
      </c>
      <c r="AT136" s="244" t="s">
        <v>243</v>
      </c>
      <c r="AU136" s="244" t="s">
        <v>88</v>
      </c>
      <c r="AY136" s="16" t="s">
        <v>241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6" t="s">
        <v>88</v>
      </c>
      <c r="BK136" s="245">
        <f>ROUND(I136*H136,2)</f>
        <v>0</v>
      </c>
      <c r="BL136" s="16" t="s">
        <v>247</v>
      </c>
      <c r="BM136" s="244" t="s">
        <v>2089</v>
      </c>
    </row>
    <row r="137" s="1" customFormat="1" ht="24" customHeight="1">
      <c r="B137" s="37"/>
      <c r="C137" s="233" t="s">
        <v>88</v>
      </c>
      <c r="D137" s="233" t="s">
        <v>243</v>
      </c>
      <c r="E137" s="234" t="s">
        <v>1870</v>
      </c>
      <c r="F137" s="235" t="s">
        <v>1871</v>
      </c>
      <c r="G137" s="236" t="s">
        <v>325</v>
      </c>
      <c r="H137" s="237">
        <v>0.32900000000000001</v>
      </c>
      <c r="I137" s="238"/>
      <c r="J137" s="239">
        <f>ROUND(I137*H137,2)</f>
        <v>0</v>
      </c>
      <c r="K137" s="235" t="s">
        <v>1</v>
      </c>
      <c r="L137" s="42"/>
      <c r="M137" s="240" t="s">
        <v>1</v>
      </c>
      <c r="N137" s="241" t="s">
        <v>41</v>
      </c>
      <c r="O137" s="85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AR137" s="244" t="s">
        <v>247</v>
      </c>
      <c r="AT137" s="244" t="s">
        <v>243</v>
      </c>
      <c r="AU137" s="244" t="s">
        <v>88</v>
      </c>
      <c r="AY137" s="16" t="s">
        <v>241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6" t="s">
        <v>88</v>
      </c>
      <c r="BK137" s="245">
        <f>ROUND(I137*H137,2)</f>
        <v>0</v>
      </c>
      <c r="BL137" s="16" t="s">
        <v>247</v>
      </c>
      <c r="BM137" s="244" t="s">
        <v>2090</v>
      </c>
    </row>
    <row r="138" s="11" customFormat="1" ht="25.92" customHeight="1">
      <c r="B138" s="217"/>
      <c r="C138" s="218"/>
      <c r="D138" s="219" t="s">
        <v>74</v>
      </c>
      <c r="E138" s="220" t="s">
        <v>984</v>
      </c>
      <c r="F138" s="220" t="s">
        <v>985</v>
      </c>
      <c r="G138" s="218"/>
      <c r="H138" s="218"/>
      <c r="I138" s="221"/>
      <c r="J138" s="222">
        <f>BK138</f>
        <v>0</v>
      </c>
      <c r="K138" s="218"/>
      <c r="L138" s="223"/>
      <c r="M138" s="224"/>
      <c r="N138" s="225"/>
      <c r="O138" s="225"/>
      <c r="P138" s="226">
        <f>P139+P145+P150+P157+P162</f>
        <v>0</v>
      </c>
      <c r="Q138" s="225"/>
      <c r="R138" s="226">
        <f>R139+R145+R150+R157+R162</f>
        <v>0</v>
      </c>
      <c r="S138" s="225"/>
      <c r="T138" s="227">
        <f>T139+T145+T150+T157+T162</f>
        <v>0</v>
      </c>
      <c r="AR138" s="228" t="s">
        <v>88</v>
      </c>
      <c r="AT138" s="229" t="s">
        <v>74</v>
      </c>
      <c r="AU138" s="229" t="s">
        <v>75</v>
      </c>
      <c r="AY138" s="228" t="s">
        <v>241</v>
      </c>
      <c r="BK138" s="230">
        <f>BK139+BK145+BK150+BK157+BK162</f>
        <v>0</v>
      </c>
    </row>
    <row r="139" s="11" customFormat="1" ht="22.8" customHeight="1">
      <c r="B139" s="217"/>
      <c r="C139" s="218"/>
      <c r="D139" s="219" t="s">
        <v>74</v>
      </c>
      <c r="E139" s="231" t="s">
        <v>1092</v>
      </c>
      <c r="F139" s="231" t="s">
        <v>1093</v>
      </c>
      <c r="G139" s="218"/>
      <c r="H139" s="218"/>
      <c r="I139" s="221"/>
      <c r="J139" s="232">
        <f>BK139</f>
        <v>0</v>
      </c>
      <c r="K139" s="218"/>
      <c r="L139" s="223"/>
      <c r="M139" s="224"/>
      <c r="N139" s="225"/>
      <c r="O139" s="225"/>
      <c r="P139" s="226">
        <f>SUM(P140:P144)</f>
        <v>0</v>
      </c>
      <c r="Q139" s="225"/>
      <c r="R139" s="226">
        <f>SUM(R140:R144)</f>
        <v>0</v>
      </c>
      <c r="S139" s="225"/>
      <c r="T139" s="227">
        <f>SUM(T140:T144)</f>
        <v>0</v>
      </c>
      <c r="AR139" s="228" t="s">
        <v>88</v>
      </c>
      <c r="AT139" s="229" t="s">
        <v>74</v>
      </c>
      <c r="AU139" s="229" t="s">
        <v>82</v>
      </c>
      <c r="AY139" s="228" t="s">
        <v>241</v>
      </c>
      <c r="BK139" s="230">
        <f>SUM(BK140:BK144)</f>
        <v>0</v>
      </c>
    </row>
    <row r="140" s="1" customFormat="1" ht="16.5" customHeight="1">
      <c r="B140" s="37"/>
      <c r="C140" s="233" t="s">
        <v>256</v>
      </c>
      <c r="D140" s="233" t="s">
        <v>243</v>
      </c>
      <c r="E140" s="234" t="s">
        <v>1885</v>
      </c>
      <c r="F140" s="235" t="s">
        <v>1886</v>
      </c>
      <c r="G140" s="236" t="s">
        <v>134</v>
      </c>
      <c r="H140" s="237">
        <v>99.599999999999994</v>
      </c>
      <c r="I140" s="238"/>
      <c r="J140" s="239">
        <f>ROUND(I140*H140,2)</f>
        <v>0</v>
      </c>
      <c r="K140" s="235" t="s">
        <v>1</v>
      </c>
      <c r="L140" s="42"/>
      <c r="M140" s="240" t="s">
        <v>1</v>
      </c>
      <c r="N140" s="241" t="s">
        <v>41</v>
      </c>
      <c r="O140" s="85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AR140" s="244" t="s">
        <v>328</v>
      </c>
      <c r="AT140" s="244" t="s">
        <v>243</v>
      </c>
      <c r="AU140" s="244" t="s">
        <v>88</v>
      </c>
      <c r="AY140" s="16" t="s">
        <v>241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6" t="s">
        <v>88</v>
      </c>
      <c r="BK140" s="245">
        <f>ROUND(I140*H140,2)</f>
        <v>0</v>
      </c>
      <c r="BL140" s="16" t="s">
        <v>328</v>
      </c>
      <c r="BM140" s="244" t="s">
        <v>2091</v>
      </c>
    </row>
    <row r="141" s="1" customFormat="1" ht="24" customHeight="1">
      <c r="B141" s="37"/>
      <c r="C141" s="279" t="s">
        <v>247</v>
      </c>
      <c r="D141" s="279" t="s">
        <v>365</v>
      </c>
      <c r="E141" s="280" t="s">
        <v>1888</v>
      </c>
      <c r="F141" s="281" t="s">
        <v>1889</v>
      </c>
      <c r="G141" s="282" t="s">
        <v>134</v>
      </c>
      <c r="H141" s="283">
        <v>24</v>
      </c>
      <c r="I141" s="284"/>
      <c r="J141" s="285">
        <f>ROUND(I141*H141,2)</f>
        <v>0</v>
      </c>
      <c r="K141" s="281" t="s">
        <v>1</v>
      </c>
      <c r="L141" s="286"/>
      <c r="M141" s="287" t="s">
        <v>1</v>
      </c>
      <c r="N141" s="288" t="s">
        <v>41</v>
      </c>
      <c r="O141" s="85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AR141" s="244" t="s">
        <v>421</v>
      </c>
      <c r="AT141" s="244" t="s">
        <v>365</v>
      </c>
      <c r="AU141" s="244" t="s">
        <v>88</v>
      </c>
      <c r="AY141" s="16" t="s">
        <v>241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6" t="s">
        <v>88</v>
      </c>
      <c r="BK141" s="245">
        <f>ROUND(I141*H141,2)</f>
        <v>0</v>
      </c>
      <c r="BL141" s="16" t="s">
        <v>328</v>
      </c>
      <c r="BM141" s="244" t="s">
        <v>2092</v>
      </c>
    </row>
    <row r="142" s="1" customFormat="1" ht="24" customHeight="1">
      <c r="B142" s="37"/>
      <c r="C142" s="279" t="s">
        <v>271</v>
      </c>
      <c r="D142" s="279" t="s">
        <v>365</v>
      </c>
      <c r="E142" s="280" t="s">
        <v>2093</v>
      </c>
      <c r="F142" s="281" t="s">
        <v>2094</v>
      </c>
      <c r="G142" s="282" t="s">
        <v>134</v>
      </c>
      <c r="H142" s="283">
        <v>10.800000000000001</v>
      </c>
      <c r="I142" s="284"/>
      <c r="J142" s="285">
        <f>ROUND(I142*H142,2)</f>
        <v>0</v>
      </c>
      <c r="K142" s="281" t="s">
        <v>1</v>
      </c>
      <c r="L142" s="286"/>
      <c r="M142" s="287" t="s">
        <v>1</v>
      </c>
      <c r="N142" s="288" t="s">
        <v>41</v>
      </c>
      <c r="O142" s="85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AR142" s="244" t="s">
        <v>421</v>
      </c>
      <c r="AT142" s="244" t="s">
        <v>365</v>
      </c>
      <c r="AU142" s="244" t="s">
        <v>88</v>
      </c>
      <c r="AY142" s="16" t="s">
        <v>241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6" t="s">
        <v>88</v>
      </c>
      <c r="BK142" s="245">
        <f>ROUND(I142*H142,2)</f>
        <v>0</v>
      </c>
      <c r="BL142" s="16" t="s">
        <v>328</v>
      </c>
      <c r="BM142" s="244" t="s">
        <v>2095</v>
      </c>
    </row>
    <row r="143" s="1" customFormat="1" ht="24" customHeight="1">
      <c r="B143" s="37"/>
      <c r="C143" s="279" t="s">
        <v>276</v>
      </c>
      <c r="D143" s="279" t="s">
        <v>365</v>
      </c>
      <c r="E143" s="280" t="s">
        <v>2096</v>
      </c>
      <c r="F143" s="281" t="s">
        <v>2097</v>
      </c>
      <c r="G143" s="282" t="s">
        <v>134</v>
      </c>
      <c r="H143" s="283">
        <v>64.799999999999997</v>
      </c>
      <c r="I143" s="284"/>
      <c r="J143" s="285">
        <f>ROUND(I143*H143,2)</f>
        <v>0</v>
      </c>
      <c r="K143" s="281" t="s">
        <v>1</v>
      </c>
      <c r="L143" s="286"/>
      <c r="M143" s="287" t="s">
        <v>1</v>
      </c>
      <c r="N143" s="288" t="s">
        <v>41</v>
      </c>
      <c r="O143" s="85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AR143" s="244" t="s">
        <v>421</v>
      </c>
      <c r="AT143" s="244" t="s">
        <v>365</v>
      </c>
      <c r="AU143" s="244" t="s">
        <v>88</v>
      </c>
      <c r="AY143" s="16" t="s">
        <v>241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6" t="s">
        <v>88</v>
      </c>
      <c r="BK143" s="245">
        <f>ROUND(I143*H143,2)</f>
        <v>0</v>
      </c>
      <c r="BL143" s="16" t="s">
        <v>328</v>
      </c>
      <c r="BM143" s="244" t="s">
        <v>2098</v>
      </c>
    </row>
    <row r="144" s="1" customFormat="1" ht="24" customHeight="1">
      <c r="B144" s="37"/>
      <c r="C144" s="233" t="s">
        <v>281</v>
      </c>
      <c r="D144" s="233" t="s">
        <v>243</v>
      </c>
      <c r="E144" s="234" t="s">
        <v>1147</v>
      </c>
      <c r="F144" s="235" t="s">
        <v>1148</v>
      </c>
      <c r="G144" s="236" t="s">
        <v>325</v>
      </c>
      <c r="H144" s="237">
        <v>0.0080000000000000002</v>
      </c>
      <c r="I144" s="238"/>
      <c r="J144" s="239">
        <f>ROUND(I144*H144,2)</f>
        <v>0</v>
      </c>
      <c r="K144" s="235" t="s">
        <v>1</v>
      </c>
      <c r="L144" s="42"/>
      <c r="M144" s="240" t="s">
        <v>1</v>
      </c>
      <c r="N144" s="241" t="s">
        <v>41</v>
      </c>
      <c r="O144" s="85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AR144" s="244" t="s">
        <v>328</v>
      </c>
      <c r="AT144" s="244" t="s">
        <v>243</v>
      </c>
      <c r="AU144" s="244" t="s">
        <v>88</v>
      </c>
      <c r="AY144" s="16" t="s">
        <v>241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6" t="s">
        <v>88</v>
      </c>
      <c r="BK144" s="245">
        <f>ROUND(I144*H144,2)</f>
        <v>0</v>
      </c>
      <c r="BL144" s="16" t="s">
        <v>328</v>
      </c>
      <c r="BM144" s="244" t="s">
        <v>2099</v>
      </c>
    </row>
    <row r="145" s="11" customFormat="1" ht="22.8" customHeight="1">
      <c r="B145" s="217"/>
      <c r="C145" s="218"/>
      <c r="D145" s="219" t="s">
        <v>74</v>
      </c>
      <c r="E145" s="231" t="s">
        <v>1930</v>
      </c>
      <c r="F145" s="231" t="s">
        <v>1931</v>
      </c>
      <c r="G145" s="218"/>
      <c r="H145" s="218"/>
      <c r="I145" s="221"/>
      <c r="J145" s="232">
        <f>BK145</f>
        <v>0</v>
      </c>
      <c r="K145" s="218"/>
      <c r="L145" s="223"/>
      <c r="M145" s="224"/>
      <c r="N145" s="225"/>
      <c r="O145" s="225"/>
      <c r="P145" s="226">
        <f>SUM(P146:P149)</f>
        <v>0</v>
      </c>
      <c r="Q145" s="225"/>
      <c r="R145" s="226">
        <f>SUM(R146:R149)</f>
        <v>0</v>
      </c>
      <c r="S145" s="225"/>
      <c r="T145" s="227">
        <f>SUM(T146:T149)</f>
        <v>0</v>
      </c>
      <c r="AR145" s="228" t="s">
        <v>88</v>
      </c>
      <c r="AT145" s="229" t="s">
        <v>74</v>
      </c>
      <c r="AU145" s="229" t="s">
        <v>82</v>
      </c>
      <c r="AY145" s="228" t="s">
        <v>241</v>
      </c>
      <c r="BK145" s="230">
        <f>SUM(BK146:BK149)</f>
        <v>0</v>
      </c>
    </row>
    <row r="146" s="1" customFormat="1" ht="24" customHeight="1">
      <c r="B146" s="37"/>
      <c r="C146" s="233" t="s">
        <v>286</v>
      </c>
      <c r="D146" s="233" t="s">
        <v>243</v>
      </c>
      <c r="E146" s="234" t="s">
        <v>1938</v>
      </c>
      <c r="F146" s="235" t="s">
        <v>1939</v>
      </c>
      <c r="G146" s="236" t="s">
        <v>134</v>
      </c>
      <c r="H146" s="237">
        <v>24</v>
      </c>
      <c r="I146" s="238"/>
      <c r="J146" s="239">
        <f>ROUND(I146*H146,2)</f>
        <v>0</v>
      </c>
      <c r="K146" s="235" t="s">
        <v>1</v>
      </c>
      <c r="L146" s="42"/>
      <c r="M146" s="240" t="s">
        <v>1</v>
      </c>
      <c r="N146" s="241" t="s">
        <v>41</v>
      </c>
      <c r="O146" s="85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AR146" s="244" t="s">
        <v>328</v>
      </c>
      <c r="AT146" s="244" t="s">
        <v>243</v>
      </c>
      <c r="AU146" s="244" t="s">
        <v>88</v>
      </c>
      <c r="AY146" s="16" t="s">
        <v>241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6" t="s">
        <v>88</v>
      </c>
      <c r="BK146" s="245">
        <f>ROUND(I146*H146,2)</f>
        <v>0</v>
      </c>
      <c r="BL146" s="16" t="s">
        <v>328</v>
      </c>
      <c r="BM146" s="244" t="s">
        <v>2100</v>
      </c>
    </row>
    <row r="147" s="1" customFormat="1" ht="24" customHeight="1">
      <c r="B147" s="37"/>
      <c r="C147" s="233" t="s">
        <v>294</v>
      </c>
      <c r="D147" s="233" t="s">
        <v>243</v>
      </c>
      <c r="E147" s="234" t="s">
        <v>1941</v>
      </c>
      <c r="F147" s="235" t="s">
        <v>1942</v>
      </c>
      <c r="G147" s="236" t="s">
        <v>134</v>
      </c>
      <c r="H147" s="237">
        <v>10.800000000000001</v>
      </c>
      <c r="I147" s="238"/>
      <c r="J147" s="239">
        <f>ROUND(I147*H147,2)</f>
        <v>0</v>
      </c>
      <c r="K147" s="235" t="s">
        <v>1</v>
      </c>
      <c r="L147" s="42"/>
      <c r="M147" s="240" t="s">
        <v>1</v>
      </c>
      <c r="N147" s="241" t="s">
        <v>41</v>
      </c>
      <c r="O147" s="85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AR147" s="244" t="s">
        <v>328</v>
      </c>
      <c r="AT147" s="244" t="s">
        <v>243</v>
      </c>
      <c r="AU147" s="244" t="s">
        <v>88</v>
      </c>
      <c r="AY147" s="16" t="s">
        <v>241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6" t="s">
        <v>88</v>
      </c>
      <c r="BK147" s="245">
        <f>ROUND(I147*H147,2)</f>
        <v>0</v>
      </c>
      <c r="BL147" s="16" t="s">
        <v>328</v>
      </c>
      <c r="BM147" s="244" t="s">
        <v>2101</v>
      </c>
    </row>
    <row r="148" s="1" customFormat="1" ht="24" customHeight="1">
      <c r="B148" s="37"/>
      <c r="C148" s="233" t="s">
        <v>299</v>
      </c>
      <c r="D148" s="233" t="s">
        <v>243</v>
      </c>
      <c r="E148" s="234" t="s">
        <v>1944</v>
      </c>
      <c r="F148" s="235" t="s">
        <v>1945</v>
      </c>
      <c r="G148" s="236" t="s">
        <v>134</v>
      </c>
      <c r="H148" s="237">
        <v>64.799999999999997</v>
      </c>
      <c r="I148" s="238"/>
      <c r="J148" s="239">
        <f>ROUND(I148*H148,2)</f>
        <v>0</v>
      </c>
      <c r="K148" s="235" t="s">
        <v>1</v>
      </c>
      <c r="L148" s="42"/>
      <c r="M148" s="240" t="s">
        <v>1</v>
      </c>
      <c r="N148" s="241" t="s">
        <v>41</v>
      </c>
      <c r="O148" s="85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AR148" s="244" t="s">
        <v>328</v>
      </c>
      <c r="AT148" s="244" t="s">
        <v>243</v>
      </c>
      <c r="AU148" s="244" t="s">
        <v>88</v>
      </c>
      <c r="AY148" s="16" t="s">
        <v>241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6" t="s">
        <v>88</v>
      </c>
      <c r="BK148" s="245">
        <f>ROUND(I148*H148,2)</f>
        <v>0</v>
      </c>
      <c r="BL148" s="16" t="s">
        <v>328</v>
      </c>
      <c r="BM148" s="244" t="s">
        <v>2102</v>
      </c>
    </row>
    <row r="149" s="1" customFormat="1" ht="24" customHeight="1">
      <c r="B149" s="37"/>
      <c r="C149" s="233" t="s">
        <v>304</v>
      </c>
      <c r="D149" s="233" t="s">
        <v>243</v>
      </c>
      <c r="E149" s="234" t="s">
        <v>1995</v>
      </c>
      <c r="F149" s="235" t="s">
        <v>1996</v>
      </c>
      <c r="G149" s="236" t="s">
        <v>325</v>
      </c>
      <c r="H149" s="237">
        <v>0.121</v>
      </c>
      <c r="I149" s="238"/>
      <c r="J149" s="239">
        <f>ROUND(I149*H149,2)</f>
        <v>0</v>
      </c>
      <c r="K149" s="235" t="s">
        <v>1</v>
      </c>
      <c r="L149" s="42"/>
      <c r="M149" s="240" t="s">
        <v>1</v>
      </c>
      <c r="N149" s="241" t="s">
        <v>41</v>
      </c>
      <c r="O149" s="85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AR149" s="244" t="s">
        <v>328</v>
      </c>
      <c r="AT149" s="244" t="s">
        <v>243</v>
      </c>
      <c r="AU149" s="244" t="s">
        <v>88</v>
      </c>
      <c r="AY149" s="16" t="s">
        <v>241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6" t="s">
        <v>88</v>
      </c>
      <c r="BK149" s="245">
        <f>ROUND(I149*H149,2)</f>
        <v>0</v>
      </c>
      <c r="BL149" s="16" t="s">
        <v>328</v>
      </c>
      <c r="BM149" s="244" t="s">
        <v>2103</v>
      </c>
    </row>
    <row r="150" s="11" customFormat="1" ht="22.8" customHeight="1">
      <c r="B150" s="217"/>
      <c r="C150" s="218"/>
      <c r="D150" s="219" t="s">
        <v>74</v>
      </c>
      <c r="E150" s="231" t="s">
        <v>2104</v>
      </c>
      <c r="F150" s="231" t="s">
        <v>2105</v>
      </c>
      <c r="G150" s="218"/>
      <c r="H150" s="218"/>
      <c r="I150" s="221"/>
      <c r="J150" s="232">
        <f>BK150</f>
        <v>0</v>
      </c>
      <c r="K150" s="218"/>
      <c r="L150" s="223"/>
      <c r="M150" s="224"/>
      <c r="N150" s="225"/>
      <c r="O150" s="225"/>
      <c r="P150" s="226">
        <f>SUM(P151:P156)</f>
        <v>0</v>
      </c>
      <c r="Q150" s="225"/>
      <c r="R150" s="226">
        <f>SUM(R151:R156)</f>
        <v>0</v>
      </c>
      <c r="S150" s="225"/>
      <c r="T150" s="227">
        <f>SUM(T151:T156)</f>
        <v>0</v>
      </c>
      <c r="AR150" s="228" t="s">
        <v>88</v>
      </c>
      <c r="AT150" s="229" t="s">
        <v>74</v>
      </c>
      <c r="AU150" s="229" t="s">
        <v>82</v>
      </c>
      <c r="AY150" s="228" t="s">
        <v>241</v>
      </c>
      <c r="BK150" s="230">
        <f>SUM(BK151:BK156)</f>
        <v>0</v>
      </c>
    </row>
    <row r="151" s="1" customFormat="1" ht="24" customHeight="1">
      <c r="B151" s="37"/>
      <c r="C151" s="233" t="s">
        <v>309</v>
      </c>
      <c r="D151" s="233" t="s">
        <v>243</v>
      </c>
      <c r="E151" s="234" t="s">
        <v>2106</v>
      </c>
      <c r="F151" s="235" t="s">
        <v>2107</v>
      </c>
      <c r="G151" s="236" t="s">
        <v>134</v>
      </c>
      <c r="H151" s="237">
        <v>30</v>
      </c>
      <c r="I151" s="238"/>
      <c r="J151" s="239">
        <f>ROUND(I151*H151,2)</f>
        <v>0</v>
      </c>
      <c r="K151" s="235" t="s">
        <v>1</v>
      </c>
      <c r="L151" s="42"/>
      <c r="M151" s="240" t="s">
        <v>1</v>
      </c>
      <c r="N151" s="241" t="s">
        <v>41</v>
      </c>
      <c r="O151" s="85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AR151" s="244" t="s">
        <v>328</v>
      </c>
      <c r="AT151" s="244" t="s">
        <v>243</v>
      </c>
      <c r="AU151" s="244" t="s">
        <v>88</v>
      </c>
      <c r="AY151" s="16" t="s">
        <v>241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6" t="s">
        <v>88</v>
      </c>
      <c r="BK151" s="245">
        <f>ROUND(I151*H151,2)</f>
        <v>0</v>
      </c>
      <c r="BL151" s="16" t="s">
        <v>328</v>
      </c>
      <c r="BM151" s="244" t="s">
        <v>2108</v>
      </c>
    </row>
    <row r="152" s="1" customFormat="1" ht="24" customHeight="1">
      <c r="B152" s="37"/>
      <c r="C152" s="233" t="s">
        <v>314</v>
      </c>
      <c r="D152" s="233" t="s">
        <v>243</v>
      </c>
      <c r="E152" s="234" t="s">
        <v>2109</v>
      </c>
      <c r="F152" s="235" t="s">
        <v>2110</v>
      </c>
      <c r="G152" s="236" t="s">
        <v>134</v>
      </c>
      <c r="H152" s="237">
        <v>90.599999999999994</v>
      </c>
      <c r="I152" s="238"/>
      <c r="J152" s="239">
        <f>ROUND(I152*H152,2)</f>
        <v>0</v>
      </c>
      <c r="K152" s="235" t="s">
        <v>1</v>
      </c>
      <c r="L152" s="42"/>
      <c r="M152" s="240" t="s">
        <v>1</v>
      </c>
      <c r="N152" s="241" t="s">
        <v>41</v>
      </c>
      <c r="O152" s="85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AR152" s="244" t="s">
        <v>328</v>
      </c>
      <c r="AT152" s="244" t="s">
        <v>243</v>
      </c>
      <c r="AU152" s="244" t="s">
        <v>88</v>
      </c>
      <c r="AY152" s="16" t="s">
        <v>241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6" t="s">
        <v>88</v>
      </c>
      <c r="BK152" s="245">
        <f>ROUND(I152*H152,2)</f>
        <v>0</v>
      </c>
      <c r="BL152" s="16" t="s">
        <v>328</v>
      </c>
      <c r="BM152" s="244" t="s">
        <v>2111</v>
      </c>
    </row>
    <row r="153" s="1" customFormat="1" ht="24" customHeight="1">
      <c r="B153" s="37"/>
      <c r="C153" s="233" t="s">
        <v>318</v>
      </c>
      <c r="D153" s="233" t="s">
        <v>243</v>
      </c>
      <c r="E153" s="234" t="s">
        <v>2112</v>
      </c>
      <c r="F153" s="235" t="s">
        <v>2113</v>
      </c>
      <c r="G153" s="236" t="s">
        <v>485</v>
      </c>
      <c r="H153" s="237">
        <v>2</v>
      </c>
      <c r="I153" s="238"/>
      <c r="J153" s="239">
        <f>ROUND(I153*H153,2)</f>
        <v>0</v>
      </c>
      <c r="K153" s="235" t="s">
        <v>1</v>
      </c>
      <c r="L153" s="42"/>
      <c r="M153" s="240" t="s">
        <v>1</v>
      </c>
      <c r="N153" s="241" t="s">
        <v>41</v>
      </c>
      <c r="O153" s="85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AR153" s="244" t="s">
        <v>328</v>
      </c>
      <c r="AT153" s="244" t="s">
        <v>243</v>
      </c>
      <c r="AU153" s="244" t="s">
        <v>88</v>
      </c>
      <c r="AY153" s="16" t="s">
        <v>241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6" t="s">
        <v>88</v>
      </c>
      <c r="BK153" s="245">
        <f>ROUND(I153*H153,2)</f>
        <v>0</v>
      </c>
      <c r="BL153" s="16" t="s">
        <v>328</v>
      </c>
      <c r="BM153" s="244" t="s">
        <v>2114</v>
      </c>
    </row>
    <row r="154" s="1" customFormat="1" ht="16.5" customHeight="1">
      <c r="B154" s="37"/>
      <c r="C154" s="233" t="s">
        <v>322</v>
      </c>
      <c r="D154" s="233" t="s">
        <v>243</v>
      </c>
      <c r="E154" s="234" t="s">
        <v>2115</v>
      </c>
      <c r="F154" s="235" t="s">
        <v>2116</v>
      </c>
      <c r="G154" s="236" t="s">
        <v>485</v>
      </c>
      <c r="H154" s="237">
        <v>2</v>
      </c>
      <c r="I154" s="238"/>
      <c r="J154" s="239">
        <f>ROUND(I154*H154,2)</f>
        <v>0</v>
      </c>
      <c r="K154" s="235" t="s">
        <v>1</v>
      </c>
      <c r="L154" s="42"/>
      <c r="M154" s="240" t="s">
        <v>1</v>
      </c>
      <c r="N154" s="241" t="s">
        <v>41</v>
      </c>
      <c r="O154" s="85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AR154" s="244" t="s">
        <v>328</v>
      </c>
      <c r="AT154" s="244" t="s">
        <v>243</v>
      </c>
      <c r="AU154" s="244" t="s">
        <v>88</v>
      </c>
      <c r="AY154" s="16" t="s">
        <v>241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6" t="s">
        <v>88</v>
      </c>
      <c r="BK154" s="245">
        <f>ROUND(I154*H154,2)</f>
        <v>0</v>
      </c>
      <c r="BL154" s="16" t="s">
        <v>328</v>
      </c>
      <c r="BM154" s="244" t="s">
        <v>2117</v>
      </c>
    </row>
    <row r="155" s="1" customFormat="1" ht="24" customHeight="1">
      <c r="B155" s="37"/>
      <c r="C155" s="233" t="s">
        <v>328</v>
      </c>
      <c r="D155" s="233" t="s">
        <v>243</v>
      </c>
      <c r="E155" s="234" t="s">
        <v>2118</v>
      </c>
      <c r="F155" s="235" t="s">
        <v>2119</v>
      </c>
      <c r="G155" s="236" t="s">
        <v>325</v>
      </c>
      <c r="H155" s="237">
        <v>2.1360000000000001</v>
      </c>
      <c r="I155" s="238"/>
      <c r="J155" s="239">
        <f>ROUND(I155*H155,2)</f>
        <v>0</v>
      </c>
      <c r="K155" s="235" t="s">
        <v>1</v>
      </c>
      <c r="L155" s="42"/>
      <c r="M155" s="240" t="s">
        <v>1</v>
      </c>
      <c r="N155" s="241" t="s">
        <v>41</v>
      </c>
      <c r="O155" s="85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AR155" s="244" t="s">
        <v>328</v>
      </c>
      <c r="AT155" s="244" t="s">
        <v>243</v>
      </c>
      <c r="AU155" s="244" t="s">
        <v>88</v>
      </c>
      <c r="AY155" s="16" t="s">
        <v>241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6" t="s">
        <v>88</v>
      </c>
      <c r="BK155" s="245">
        <f>ROUND(I155*H155,2)</f>
        <v>0</v>
      </c>
      <c r="BL155" s="16" t="s">
        <v>328</v>
      </c>
      <c r="BM155" s="244" t="s">
        <v>2120</v>
      </c>
    </row>
    <row r="156" s="1" customFormat="1" ht="24" customHeight="1">
      <c r="B156" s="37"/>
      <c r="C156" s="233" t="s">
        <v>335</v>
      </c>
      <c r="D156" s="233" t="s">
        <v>243</v>
      </c>
      <c r="E156" s="234" t="s">
        <v>2121</v>
      </c>
      <c r="F156" s="235" t="s">
        <v>2122</v>
      </c>
      <c r="G156" s="236" t="s">
        <v>325</v>
      </c>
      <c r="H156" s="237">
        <v>0.0030000000000000001</v>
      </c>
      <c r="I156" s="238"/>
      <c r="J156" s="239">
        <f>ROUND(I156*H156,2)</f>
        <v>0</v>
      </c>
      <c r="K156" s="235" t="s">
        <v>1</v>
      </c>
      <c r="L156" s="42"/>
      <c r="M156" s="240" t="s">
        <v>1</v>
      </c>
      <c r="N156" s="241" t="s">
        <v>41</v>
      </c>
      <c r="O156" s="85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AR156" s="244" t="s">
        <v>328</v>
      </c>
      <c r="AT156" s="244" t="s">
        <v>243</v>
      </c>
      <c r="AU156" s="244" t="s">
        <v>88</v>
      </c>
      <c r="AY156" s="16" t="s">
        <v>241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6" t="s">
        <v>88</v>
      </c>
      <c r="BK156" s="245">
        <f>ROUND(I156*H156,2)</f>
        <v>0</v>
      </c>
      <c r="BL156" s="16" t="s">
        <v>328</v>
      </c>
      <c r="BM156" s="244" t="s">
        <v>2123</v>
      </c>
    </row>
    <row r="157" s="11" customFormat="1" ht="22.8" customHeight="1">
      <c r="B157" s="217"/>
      <c r="C157" s="218"/>
      <c r="D157" s="219" t="s">
        <v>74</v>
      </c>
      <c r="E157" s="231" t="s">
        <v>2124</v>
      </c>
      <c r="F157" s="231" t="s">
        <v>2125</v>
      </c>
      <c r="G157" s="218"/>
      <c r="H157" s="218"/>
      <c r="I157" s="221"/>
      <c r="J157" s="232">
        <f>BK157</f>
        <v>0</v>
      </c>
      <c r="K157" s="218"/>
      <c r="L157" s="223"/>
      <c r="M157" s="224"/>
      <c r="N157" s="225"/>
      <c r="O157" s="225"/>
      <c r="P157" s="226">
        <f>SUM(P158:P161)</f>
        <v>0</v>
      </c>
      <c r="Q157" s="225"/>
      <c r="R157" s="226">
        <f>SUM(R158:R161)</f>
        <v>0</v>
      </c>
      <c r="S157" s="225"/>
      <c r="T157" s="227">
        <f>SUM(T158:T161)</f>
        <v>0</v>
      </c>
      <c r="AR157" s="228" t="s">
        <v>88</v>
      </c>
      <c r="AT157" s="229" t="s">
        <v>74</v>
      </c>
      <c r="AU157" s="229" t="s">
        <v>82</v>
      </c>
      <c r="AY157" s="228" t="s">
        <v>241</v>
      </c>
      <c r="BK157" s="230">
        <f>SUM(BK158:BK161)</f>
        <v>0</v>
      </c>
    </row>
    <row r="158" s="1" customFormat="1" ht="16.5" customHeight="1">
      <c r="B158" s="37"/>
      <c r="C158" s="233" t="s">
        <v>341</v>
      </c>
      <c r="D158" s="233" t="s">
        <v>243</v>
      </c>
      <c r="E158" s="234" t="s">
        <v>2126</v>
      </c>
      <c r="F158" s="235" t="s">
        <v>2127</v>
      </c>
      <c r="G158" s="236" t="s">
        <v>485</v>
      </c>
      <c r="H158" s="237">
        <v>12</v>
      </c>
      <c r="I158" s="238"/>
      <c r="J158" s="239">
        <f>ROUND(I158*H158,2)</f>
        <v>0</v>
      </c>
      <c r="K158" s="235" t="s">
        <v>1</v>
      </c>
      <c r="L158" s="42"/>
      <c r="M158" s="240" t="s">
        <v>1</v>
      </c>
      <c r="N158" s="241" t="s">
        <v>41</v>
      </c>
      <c r="O158" s="85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AR158" s="244" t="s">
        <v>328</v>
      </c>
      <c r="AT158" s="244" t="s">
        <v>243</v>
      </c>
      <c r="AU158" s="244" t="s">
        <v>88</v>
      </c>
      <c r="AY158" s="16" t="s">
        <v>241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6" t="s">
        <v>88</v>
      </c>
      <c r="BK158" s="245">
        <f>ROUND(I158*H158,2)</f>
        <v>0</v>
      </c>
      <c r="BL158" s="16" t="s">
        <v>328</v>
      </c>
      <c r="BM158" s="244" t="s">
        <v>2128</v>
      </c>
    </row>
    <row r="159" s="1" customFormat="1" ht="24" customHeight="1">
      <c r="B159" s="37"/>
      <c r="C159" s="233" t="s">
        <v>351</v>
      </c>
      <c r="D159" s="233" t="s">
        <v>243</v>
      </c>
      <c r="E159" s="234" t="s">
        <v>2129</v>
      </c>
      <c r="F159" s="235" t="s">
        <v>2130</v>
      </c>
      <c r="G159" s="236" t="s">
        <v>485</v>
      </c>
      <c r="H159" s="237">
        <v>6</v>
      </c>
      <c r="I159" s="238"/>
      <c r="J159" s="239">
        <f>ROUND(I159*H159,2)</f>
        <v>0</v>
      </c>
      <c r="K159" s="235" t="s">
        <v>1</v>
      </c>
      <c r="L159" s="42"/>
      <c r="M159" s="240" t="s">
        <v>1</v>
      </c>
      <c r="N159" s="241" t="s">
        <v>41</v>
      </c>
      <c r="O159" s="85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AR159" s="244" t="s">
        <v>328</v>
      </c>
      <c r="AT159" s="244" t="s">
        <v>243</v>
      </c>
      <c r="AU159" s="244" t="s">
        <v>88</v>
      </c>
      <c r="AY159" s="16" t="s">
        <v>241</v>
      </c>
      <c r="BE159" s="245">
        <f>IF(N159="základná",J159,0)</f>
        <v>0</v>
      </c>
      <c r="BF159" s="245">
        <f>IF(N159="znížená",J159,0)</f>
        <v>0</v>
      </c>
      <c r="BG159" s="245">
        <f>IF(N159="zákl. prenesená",J159,0)</f>
        <v>0</v>
      </c>
      <c r="BH159" s="245">
        <f>IF(N159="zníž. prenesená",J159,0)</f>
        <v>0</v>
      </c>
      <c r="BI159" s="245">
        <f>IF(N159="nulová",J159,0)</f>
        <v>0</v>
      </c>
      <c r="BJ159" s="16" t="s">
        <v>88</v>
      </c>
      <c r="BK159" s="245">
        <f>ROUND(I159*H159,2)</f>
        <v>0</v>
      </c>
      <c r="BL159" s="16" t="s">
        <v>328</v>
      </c>
      <c r="BM159" s="244" t="s">
        <v>2131</v>
      </c>
    </row>
    <row r="160" s="1" customFormat="1" ht="36" customHeight="1">
      <c r="B160" s="37"/>
      <c r="C160" s="233" t="s">
        <v>7</v>
      </c>
      <c r="D160" s="233" t="s">
        <v>243</v>
      </c>
      <c r="E160" s="234" t="s">
        <v>2132</v>
      </c>
      <c r="F160" s="235" t="s">
        <v>2133</v>
      </c>
      <c r="G160" s="236" t="s">
        <v>485</v>
      </c>
      <c r="H160" s="237">
        <v>6</v>
      </c>
      <c r="I160" s="238"/>
      <c r="J160" s="239">
        <f>ROUND(I160*H160,2)</f>
        <v>0</v>
      </c>
      <c r="K160" s="235" t="s">
        <v>1</v>
      </c>
      <c r="L160" s="42"/>
      <c r="M160" s="240" t="s">
        <v>1</v>
      </c>
      <c r="N160" s="241" t="s">
        <v>41</v>
      </c>
      <c r="O160" s="85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AR160" s="244" t="s">
        <v>328</v>
      </c>
      <c r="AT160" s="244" t="s">
        <v>243</v>
      </c>
      <c r="AU160" s="244" t="s">
        <v>88</v>
      </c>
      <c r="AY160" s="16" t="s">
        <v>241</v>
      </c>
      <c r="BE160" s="245">
        <f>IF(N160="základná",J160,0)</f>
        <v>0</v>
      </c>
      <c r="BF160" s="245">
        <f>IF(N160="znížená",J160,0)</f>
        <v>0</v>
      </c>
      <c r="BG160" s="245">
        <f>IF(N160="zákl. prenesená",J160,0)</f>
        <v>0</v>
      </c>
      <c r="BH160" s="245">
        <f>IF(N160="zníž. prenesená",J160,0)</f>
        <v>0</v>
      </c>
      <c r="BI160" s="245">
        <f>IF(N160="nulová",J160,0)</f>
        <v>0</v>
      </c>
      <c r="BJ160" s="16" t="s">
        <v>88</v>
      </c>
      <c r="BK160" s="245">
        <f>ROUND(I160*H160,2)</f>
        <v>0</v>
      </c>
      <c r="BL160" s="16" t="s">
        <v>328</v>
      </c>
      <c r="BM160" s="244" t="s">
        <v>2134</v>
      </c>
    </row>
    <row r="161" s="1" customFormat="1" ht="16.5" customHeight="1">
      <c r="B161" s="37"/>
      <c r="C161" s="233" t="s">
        <v>364</v>
      </c>
      <c r="D161" s="233" t="s">
        <v>243</v>
      </c>
      <c r="E161" s="234" t="s">
        <v>2135</v>
      </c>
      <c r="F161" s="235" t="s">
        <v>2136</v>
      </c>
      <c r="G161" s="236" t="s">
        <v>325</v>
      </c>
      <c r="H161" s="237">
        <v>0.0030000000000000001</v>
      </c>
      <c r="I161" s="238"/>
      <c r="J161" s="239">
        <f>ROUND(I161*H161,2)</f>
        <v>0</v>
      </c>
      <c r="K161" s="235" t="s">
        <v>1</v>
      </c>
      <c r="L161" s="42"/>
      <c r="M161" s="240" t="s">
        <v>1</v>
      </c>
      <c r="N161" s="241" t="s">
        <v>41</v>
      </c>
      <c r="O161" s="85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AR161" s="244" t="s">
        <v>328</v>
      </c>
      <c r="AT161" s="244" t="s">
        <v>243</v>
      </c>
      <c r="AU161" s="244" t="s">
        <v>88</v>
      </c>
      <c r="AY161" s="16" t="s">
        <v>241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6" t="s">
        <v>88</v>
      </c>
      <c r="BK161" s="245">
        <f>ROUND(I161*H161,2)</f>
        <v>0</v>
      </c>
      <c r="BL161" s="16" t="s">
        <v>328</v>
      </c>
      <c r="BM161" s="244" t="s">
        <v>2137</v>
      </c>
    </row>
    <row r="162" s="11" customFormat="1" ht="22.8" customHeight="1">
      <c r="B162" s="217"/>
      <c r="C162" s="218"/>
      <c r="D162" s="219" t="s">
        <v>74</v>
      </c>
      <c r="E162" s="231" t="s">
        <v>2138</v>
      </c>
      <c r="F162" s="231" t="s">
        <v>2139</v>
      </c>
      <c r="G162" s="218"/>
      <c r="H162" s="218"/>
      <c r="I162" s="221"/>
      <c r="J162" s="232">
        <f>BK162</f>
        <v>0</v>
      </c>
      <c r="K162" s="218"/>
      <c r="L162" s="223"/>
      <c r="M162" s="224"/>
      <c r="N162" s="225"/>
      <c r="O162" s="225"/>
      <c r="P162" s="226">
        <f>SUM(P163:P167)</f>
        <v>0</v>
      </c>
      <c r="Q162" s="225"/>
      <c r="R162" s="226">
        <f>SUM(R163:R167)</f>
        <v>0</v>
      </c>
      <c r="S162" s="225"/>
      <c r="T162" s="227">
        <f>SUM(T163:T167)</f>
        <v>0</v>
      </c>
      <c r="AR162" s="228" t="s">
        <v>88</v>
      </c>
      <c r="AT162" s="229" t="s">
        <v>74</v>
      </c>
      <c r="AU162" s="229" t="s">
        <v>82</v>
      </c>
      <c r="AY162" s="228" t="s">
        <v>241</v>
      </c>
      <c r="BK162" s="230">
        <f>SUM(BK163:BK167)</f>
        <v>0</v>
      </c>
    </row>
    <row r="163" s="1" customFormat="1" ht="24" customHeight="1">
      <c r="B163" s="37"/>
      <c r="C163" s="233" t="s">
        <v>369</v>
      </c>
      <c r="D163" s="233" t="s">
        <v>243</v>
      </c>
      <c r="E163" s="234" t="s">
        <v>2140</v>
      </c>
      <c r="F163" s="235" t="s">
        <v>2141</v>
      </c>
      <c r="G163" s="236" t="s">
        <v>485</v>
      </c>
      <c r="H163" s="237">
        <v>6</v>
      </c>
      <c r="I163" s="238"/>
      <c r="J163" s="239">
        <f>ROUND(I163*H163,2)</f>
        <v>0</v>
      </c>
      <c r="K163" s="235" t="s">
        <v>1</v>
      </c>
      <c r="L163" s="42"/>
      <c r="M163" s="240" t="s">
        <v>1</v>
      </c>
      <c r="N163" s="241" t="s">
        <v>41</v>
      </c>
      <c r="O163" s="85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AR163" s="244" t="s">
        <v>328</v>
      </c>
      <c r="AT163" s="244" t="s">
        <v>243</v>
      </c>
      <c r="AU163" s="244" t="s">
        <v>88</v>
      </c>
      <c r="AY163" s="16" t="s">
        <v>241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6" t="s">
        <v>88</v>
      </c>
      <c r="BK163" s="245">
        <f>ROUND(I163*H163,2)</f>
        <v>0</v>
      </c>
      <c r="BL163" s="16" t="s">
        <v>328</v>
      </c>
      <c r="BM163" s="244" t="s">
        <v>2142</v>
      </c>
    </row>
    <row r="164" s="1" customFormat="1" ht="36" customHeight="1">
      <c r="B164" s="37"/>
      <c r="C164" s="233" t="s">
        <v>374</v>
      </c>
      <c r="D164" s="233" t="s">
        <v>243</v>
      </c>
      <c r="E164" s="234" t="s">
        <v>2143</v>
      </c>
      <c r="F164" s="235" t="s">
        <v>2144</v>
      </c>
      <c r="G164" s="236" t="s">
        <v>485</v>
      </c>
      <c r="H164" s="237">
        <v>6</v>
      </c>
      <c r="I164" s="238"/>
      <c r="J164" s="239">
        <f>ROUND(I164*H164,2)</f>
        <v>0</v>
      </c>
      <c r="K164" s="235" t="s">
        <v>1</v>
      </c>
      <c r="L164" s="42"/>
      <c r="M164" s="240" t="s">
        <v>1</v>
      </c>
      <c r="N164" s="241" t="s">
        <v>41</v>
      </c>
      <c r="O164" s="85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AR164" s="244" t="s">
        <v>328</v>
      </c>
      <c r="AT164" s="244" t="s">
        <v>243</v>
      </c>
      <c r="AU164" s="244" t="s">
        <v>88</v>
      </c>
      <c r="AY164" s="16" t="s">
        <v>241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6" t="s">
        <v>88</v>
      </c>
      <c r="BK164" s="245">
        <f>ROUND(I164*H164,2)</f>
        <v>0</v>
      </c>
      <c r="BL164" s="16" t="s">
        <v>328</v>
      </c>
      <c r="BM164" s="244" t="s">
        <v>2145</v>
      </c>
    </row>
    <row r="165" s="1" customFormat="1" ht="24" customHeight="1">
      <c r="B165" s="37"/>
      <c r="C165" s="233" t="s">
        <v>378</v>
      </c>
      <c r="D165" s="233" t="s">
        <v>243</v>
      </c>
      <c r="E165" s="234" t="s">
        <v>2146</v>
      </c>
      <c r="F165" s="235" t="s">
        <v>2147</v>
      </c>
      <c r="G165" s="236" t="s">
        <v>139</v>
      </c>
      <c r="H165" s="237">
        <v>7.7759999999999998</v>
      </c>
      <c r="I165" s="238"/>
      <c r="J165" s="239">
        <f>ROUND(I165*H165,2)</f>
        <v>0</v>
      </c>
      <c r="K165" s="235" t="s">
        <v>1</v>
      </c>
      <c r="L165" s="42"/>
      <c r="M165" s="240" t="s">
        <v>1</v>
      </c>
      <c r="N165" s="241" t="s">
        <v>41</v>
      </c>
      <c r="O165" s="85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AR165" s="244" t="s">
        <v>328</v>
      </c>
      <c r="AT165" s="244" t="s">
        <v>243</v>
      </c>
      <c r="AU165" s="244" t="s">
        <v>88</v>
      </c>
      <c r="AY165" s="16" t="s">
        <v>241</v>
      </c>
      <c r="BE165" s="245">
        <f>IF(N165="základná",J165,0)</f>
        <v>0</v>
      </c>
      <c r="BF165" s="245">
        <f>IF(N165="znížená",J165,0)</f>
        <v>0</v>
      </c>
      <c r="BG165" s="245">
        <f>IF(N165="zákl. prenesená",J165,0)</f>
        <v>0</v>
      </c>
      <c r="BH165" s="245">
        <f>IF(N165="zníž. prenesená",J165,0)</f>
        <v>0</v>
      </c>
      <c r="BI165" s="245">
        <f>IF(N165="nulová",J165,0)</f>
        <v>0</v>
      </c>
      <c r="BJ165" s="16" t="s">
        <v>88</v>
      </c>
      <c r="BK165" s="245">
        <f>ROUND(I165*H165,2)</f>
        <v>0</v>
      </c>
      <c r="BL165" s="16" t="s">
        <v>328</v>
      </c>
      <c r="BM165" s="244" t="s">
        <v>2148</v>
      </c>
    </row>
    <row r="166" s="1" customFormat="1" ht="24" customHeight="1">
      <c r="B166" s="37"/>
      <c r="C166" s="233" t="s">
        <v>383</v>
      </c>
      <c r="D166" s="233" t="s">
        <v>243</v>
      </c>
      <c r="E166" s="234" t="s">
        <v>2149</v>
      </c>
      <c r="F166" s="235" t="s">
        <v>2150</v>
      </c>
      <c r="G166" s="236" t="s">
        <v>325</v>
      </c>
      <c r="H166" s="237">
        <v>6</v>
      </c>
      <c r="I166" s="238"/>
      <c r="J166" s="239">
        <f>ROUND(I166*H166,2)</f>
        <v>0</v>
      </c>
      <c r="K166" s="235" t="s">
        <v>1</v>
      </c>
      <c r="L166" s="42"/>
      <c r="M166" s="240" t="s">
        <v>1</v>
      </c>
      <c r="N166" s="241" t="s">
        <v>41</v>
      </c>
      <c r="O166" s="85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AR166" s="244" t="s">
        <v>328</v>
      </c>
      <c r="AT166" s="244" t="s">
        <v>243</v>
      </c>
      <c r="AU166" s="244" t="s">
        <v>88</v>
      </c>
      <c r="AY166" s="16" t="s">
        <v>241</v>
      </c>
      <c r="BE166" s="245">
        <f>IF(N166="základná",J166,0)</f>
        <v>0</v>
      </c>
      <c r="BF166" s="245">
        <f>IF(N166="znížená",J166,0)</f>
        <v>0</v>
      </c>
      <c r="BG166" s="245">
        <f>IF(N166="zákl. prenesená",J166,0)</f>
        <v>0</v>
      </c>
      <c r="BH166" s="245">
        <f>IF(N166="zníž. prenesená",J166,0)</f>
        <v>0</v>
      </c>
      <c r="BI166" s="245">
        <f>IF(N166="nulová",J166,0)</f>
        <v>0</v>
      </c>
      <c r="BJ166" s="16" t="s">
        <v>88</v>
      </c>
      <c r="BK166" s="245">
        <f>ROUND(I166*H166,2)</f>
        <v>0</v>
      </c>
      <c r="BL166" s="16" t="s">
        <v>328</v>
      </c>
      <c r="BM166" s="244" t="s">
        <v>2151</v>
      </c>
    </row>
    <row r="167" s="1" customFormat="1" ht="24" customHeight="1">
      <c r="B167" s="37"/>
      <c r="C167" s="233" t="s">
        <v>397</v>
      </c>
      <c r="D167" s="233" t="s">
        <v>243</v>
      </c>
      <c r="E167" s="234" t="s">
        <v>2152</v>
      </c>
      <c r="F167" s="235" t="s">
        <v>2153</v>
      </c>
      <c r="G167" s="236" t="s">
        <v>325</v>
      </c>
      <c r="H167" s="237">
        <v>0.001</v>
      </c>
      <c r="I167" s="238"/>
      <c r="J167" s="239">
        <f>ROUND(I167*H167,2)</f>
        <v>0</v>
      </c>
      <c r="K167" s="235" t="s">
        <v>1</v>
      </c>
      <c r="L167" s="42"/>
      <c r="M167" s="240" t="s">
        <v>1</v>
      </c>
      <c r="N167" s="241" t="s">
        <v>41</v>
      </c>
      <c r="O167" s="85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AR167" s="244" t="s">
        <v>328</v>
      </c>
      <c r="AT167" s="244" t="s">
        <v>243</v>
      </c>
      <c r="AU167" s="244" t="s">
        <v>88</v>
      </c>
      <c r="AY167" s="16" t="s">
        <v>241</v>
      </c>
      <c r="BE167" s="245">
        <f>IF(N167="základná",J167,0)</f>
        <v>0</v>
      </c>
      <c r="BF167" s="245">
        <f>IF(N167="znížená",J167,0)</f>
        <v>0</v>
      </c>
      <c r="BG167" s="245">
        <f>IF(N167="zákl. prenesená",J167,0)</f>
        <v>0</v>
      </c>
      <c r="BH167" s="245">
        <f>IF(N167="zníž. prenesená",J167,0)</f>
        <v>0</v>
      </c>
      <c r="BI167" s="245">
        <f>IF(N167="nulová",J167,0)</f>
        <v>0</v>
      </c>
      <c r="BJ167" s="16" t="s">
        <v>88</v>
      </c>
      <c r="BK167" s="245">
        <f>ROUND(I167*H167,2)</f>
        <v>0</v>
      </c>
      <c r="BL167" s="16" t="s">
        <v>328</v>
      </c>
      <c r="BM167" s="244" t="s">
        <v>2154</v>
      </c>
    </row>
    <row r="168" s="11" customFormat="1" ht="25.92" customHeight="1">
      <c r="B168" s="217"/>
      <c r="C168" s="218"/>
      <c r="D168" s="219" t="s">
        <v>74</v>
      </c>
      <c r="E168" s="220" t="s">
        <v>365</v>
      </c>
      <c r="F168" s="220" t="s">
        <v>1573</v>
      </c>
      <c r="G168" s="218"/>
      <c r="H168" s="218"/>
      <c r="I168" s="221"/>
      <c r="J168" s="222">
        <f>BK168</f>
        <v>0</v>
      </c>
      <c r="K168" s="218"/>
      <c r="L168" s="223"/>
      <c r="M168" s="224"/>
      <c r="N168" s="225"/>
      <c r="O168" s="225"/>
      <c r="P168" s="226">
        <f>P169+P171</f>
        <v>0</v>
      </c>
      <c r="Q168" s="225"/>
      <c r="R168" s="226">
        <f>R169+R171</f>
        <v>0</v>
      </c>
      <c r="S168" s="225"/>
      <c r="T168" s="227">
        <f>T169+T171</f>
        <v>0</v>
      </c>
      <c r="AR168" s="228" t="s">
        <v>256</v>
      </c>
      <c r="AT168" s="229" t="s">
        <v>74</v>
      </c>
      <c r="AU168" s="229" t="s">
        <v>75</v>
      </c>
      <c r="AY168" s="228" t="s">
        <v>241</v>
      </c>
      <c r="BK168" s="230">
        <f>BK169+BK171</f>
        <v>0</v>
      </c>
    </row>
    <row r="169" s="11" customFormat="1" ht="22.8" customHeight="1">
      <c r="B169" s="217"/>
      <c r="C169" s="218"/>
      <c r="D169" s="219" t="s">
        <v>74</v>
      </c>
      <c r="E169" s="231" t="s">
        <v>2155</v>
      </c>
      <c r="F169" s="231" t="s">
        <v>2156</v>
      </c>
      <c r="G169" s="218"/>
      <c r="H169" s="218"/>
      <c r="I169" s="221"/>
      <c r="J169" s="232">
        <f>BK169</f>
        <v>0</v>
      </c>
      <c r="K169" s="218"/>
      <c r="L169" s="223"/>
      <c r="M169" s="224"/>
      <c r="N169" s="225"/>
      <c r="O169" s="225"/>
      <c r="P169" s="226">
        <f>P170</f>
        <v>0</v>
      </c>
      <c r="Q169" s="225"/>
      <c r="R169" s="226">
        <f>R170</f>
        <v>0</v>
      </c>
      <c r="S169" s="225"/>
      <c r="T169" s="227">
        <f>T170</f>
        <v>0</v>
      </c>
      <c r="AR169" s="228" t="s">
        <v>256</v>
      </c>
      <c r="AT169" s="229" t="s">
        <v>74</v>
      </c>
      <c r="AU169" s="229" t="s">
        <v>82</v>
      </c>
      <c r="AY169" s="228" t="s">
        <v>241</v>
      </c>
      <c r="BK169" s="230">
        <f>BK170</f>
        <v>0</v>
      </c>
    </row>
    <row r="170" s="1" customFormat="1" ht="24" customHeight="1">
      <c r="B170" s="37"/>
      <c r="C170" s="233" t="s">
        <v>399</v>
      </c>
      <c r="D170" s="233" t="s">
        <v>243</v>
      </c>
      <c r="E170" s="234" t="s">
        <v>2157</v>
      </c>
      <c r="F170" s="235" t="s">
        <v>2158</v>
      </c>
      <c r="G170" s="236" t="s">
        <v>2159</v>
      </c>
      <c r="H170" s="237">
        <v>1</v>
      </c>
      <c r="I170" s="238"/>
      <c r="J170" s="239">
        <f>ROUND(I170*H170,2)</f>
        <v>0</v>
      </c>
      <c r="K170" s="235" t="s">
        <v>1</v>
      </c>
      <c r="L170" s="42"/>
      <c r="M170" s="240" t="s">
        <v>1</v>
      </c>
      <c r="N170" s="241" t="s">
        <v>41</v>
      </c>
      <c r="O170" s="85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AR170" s="244" t="s">
        <v>584</v>
      </c>
      <c r="AT170" s="244" t="s">
        <v>243</v>
      </c>
      <c r="AU170" s="244" t="s">
        <v>88</v>
      </c>
      <c r="AY170" s="16" t="s">
        <v>241</v>
      </c>
      <c r="BE170" s="245">
        <f>IF(N170="základná",J170,0)</f>
        <v>0</v>
      </c>
      <c r="BF170" s="245">
        <f>IF(N170="znížená",J170,0)</f>
        <v>0</v>
      </c>
      <c r="BG170" s="245">
        <f>IF(N170="zákl. prenesená",J170,0)</f>
        <v>0</v>
      </c>
      <c r="BH170" s="245">
        <f>IF(N170="zníž. prenesená",J170,0)</f>
        <v>0</v>
      </c>
      <c r="BI170" s="245">
        <f>IF(N170="nulová",J170,0)</f>
        <v>0</v>
      </c>
      <c r="BJ170" s="16" t="s">
        <v>88</v>
      </c>
      <c r="BK170" s="245">
        <f>ROUND(I170*H170,2)</f>
        <v>0</v>
      </c>
      <c r="BL170" s="16" t="s">
        <v>584</v>
      </c>
      <c r="BM170" s="244" t="s">
        <v>2160</v>
      </c>
    </row>
    <row r="171" s="11" customFormat="1" ht="22.8" customHeight="1">
      <c r="B171" s="217"/>
      <c r="C171" s="218"/>
      <c r="D171" s="219" t="s">
        <v>74</v>
      </c>
      <c r="E171" s="231" t="s">
        <v>2070</v>
      </c>
      <c r="F171" s="231" t="s">
        <v>2071</v>
      </c>
      <c r="G171" s="218"/>
      <c r="H171" s="218"/>
      <c r="I171" s="221"/>
      <c r="J171" s="232">
        <f>BK171</f>
        <v>0</v>
      </c>
      <c r="K171" s="218"/>
      <c r="L171" s="223"/>
      <c r="M171" s="224"/>
      <c r="N171" s="225"/>
      <c r="O171" s="225"/>
      <c r="P171" s="226">
        <f>SUM(P172:P173)</f>
        <v>0</v>
      </c>
      <c r="Q171" s="225"/>
      <c r="R171" s="226">
        <f>SUM(R172:R173)</f>
        <v>0</v>
      </c>
      <c r="S171" s="225"/>
      <c r="T171" s="227">
        <f>SUM(T172:T173)</f>
        <v>0</v>
      </c>
      <c r="AR171" s="228" t="s">
        <v>256</v>
      </c>
      <c r="AT171" s="229" t="s">
        <v>74</v>
      </c>
      <c r="AU171" s="229" t="s">
        <v>82</v>
      </c>
      <c r="AY171" s="228" t="s">
        <v>241</v>
      </c>
      <c r="BK171" s="230">
        <f>SUM(BK172:BK173)</f>
        <v>0</v>
      </c>
    </row>
    <row r="172" s="1" customFormat="1" ht="36" customHeight="1">
      <c r="B172" s="37"/>
      <c r="C172" s="233" t="s">
        <v>404</v>
      </c>
      <c r="D172" s="233" t="s">
        <v>243</v>
      </c>
      <c r="E172" s="234" t="s">
        <v>2072</v>
      </c>
      <c r="F172" s="235" t="s">
        <v>2073</v>
      </c>
      <c r="G172" s="236" t="s">
        <v>2074</v>
      </c>
      <c r="H172" s="237">
        <v>1</v>
      </c>
      <c r="I172" s="238"/>
      <c r="J172" s="239">
        <f>ROUND(I172*H172,2)</f>
        <v>0</v>
      </c>
      <c r="K172" s="235" t="s">
        <v>1</v>
      </c>
      <c r="L172" s="42"/>
      <c r="M172" s="240" t="s">
        <v>1</v>
      </c>
      <c r="N172" s="241" t="s">
        <v>41</v>
      </c>
      <c r="O172" s="85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AR172" s="244" t="s">
        <v>584</v>
      </c>
      <c r="AT172" s="244" t="s">
        <v>243</v>
      </c>
      <c r="AU172" s="244" t="s">
        <v>88</v>
      </c>
      <c r="AY172" s="16" t="s">
        <v>241</v>
      </c>
      <c r="BE172" s="245">
        <f>IF(N172="základná",J172,0)</f>
        <v>0</v>
      </c>
      <c r="BF172" s="245">
        <f>IF(N172="znížená",J172,0)</f>
        <v>0</v>
      </c>
      <c r="BG172" s="245">
        <f>IF(N172="zákl. prenesená",J172,0)</f>
        <v>0</v>
      </c>
      <c r="BH172" s="245">
        <f>IF(N172="zníž. prenesená",J172,0)</f>
        <v>0</v>
      </c>
      <c r="BI172" s="245">
        <f>IF(N172="nulová",J172,0)</f>
        <v>0</v>
      </c>
      <c r="BJ172" s="16" t="s">
        <v>88</v>
      </c>
      <c r="BK172" s="245">
        <f>ROUND(I172*H172,2)</f>
        <v>0</v>
      </c>
      <c r="BL172" s="16" t="s">
        <v>584</v>
      </c>
      <c r="BM172" s="244" t="s">
        <v>2161</v>
      </c>
    </row>
    <row r="173" s="1" customFormat="1" ht="36" customHeight="1">
      <c r="B173" s="37"/>
      <c r="C173" s="233" t="s">
        <v>408</v>
      </c>
      <c r="D173" s="233" t="s">
        <v>243</v>
      </c>
      <c r="E173" s="234" t="s">
        <v>2076</v>
      </c>
      <c r="F173" s="235" t="s">
        <v>2077</v>
      </c>
      <c r="G173" s="236" t="s">
        <v>1809</v>
      </c>
      <c r="H173" s="292"/>
      <c r="I173" s="238"/>
      <c r="J173" s="239">
        <f>ROUND(I173*H173,2)</f>
        <v>0</v>
      </c>
      <c r="K173" s="235" t="s">
        <v>1</v>
      </c>
      <c r="L173" s="42"/>
      <c r="M173" s="240" t="s">
        <v>1</v>
      </c>
      <c r="N173" s="241" t="s">
        <v>41</v>
      </c>
      <c r="O173" s="85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AR173" s="244" t="s">
        <v>584</v>
      </c>
      <c r="AT173" s="244" t="s">
        <v>243</v>
      </c>
      <c r="AU173" s="244" t="s">
        <v>88</v>
      </c>
      <c r="AY173" s="16" t="s">
        <v>241</v>
      </c>
      <c r="BE173" s="245">
        <f>IF(N173="základná",J173,0)</f>
        <v>0</v>
      </c>
      <c r="BF173" s="245">
        <f>IF(N173="znížená",J173,0)</f>
        <v>0</v>
      </c>
      <c r="BG173" s="245">
        <f>IF(N173="zákl. prenesená",J173,0)</f>
        <v>0</v>
      </c>
      <c r="BH173" s="245">
        <f>IF(N173="zníž. prenesená",J173,0)</f>
        <v>0</v>
      </c>
      <c r="BI173" s="245">
        <f>IF(N173="nulová",J173,0)</f>
        <v>0</v>
      </c>
      <c r="BJ173" s="16" t="s">
        <v>88</v>
      </c>
      <c r="BK173" s="245">
        <f>ROUND(I173*H173,2)</f>
        <v>0</v>
      </c>
      <c r="BL173" s="16" t="s">
        <v>584</v>
      </c>
      <c r="BM173" s="244" t="s">
        <v>2162</v>
      </c>
    </row>
    <row r="174" s="11" customFormat="1" ht="25.92" customHeight="1">
      <c r="B174" s="217"/>
      <c r="C174" s="218"/>
      <c r="D174" s="219" t="s">
        <v>74</v>
      </c>
      <c r="E174" s="220" t="s">
        <v>1840</v>
      </c>
      <c r="F174" s="220" t="s">
        <v>1841</v>
      </c>
      <c r="G174" s="218"/>
      <c r="H174" s="218"/>
      <c r="I174" s="221"/>
      <c r="J174" s="222">
        <f>BK174</f>
        <v>0</v>
      </c>
      <c r="K174" s="218"/>
      <c r="L174" s="223"/>
      <c r="M174" s="224"/>
      <c r="N174" s="225"/>
      <c r="O174" s="225"/>
      <c r="P174" s="226">
        <f>P175</f>
        <v>0</v>
      </c>
      <c r="Q174" s="225"/>
      <c r="R174" s="226">
        <f>R175</f>
        <v>0</v>
      </c>
      <c r="S174" s="225"/>
      <c r="T174" s="227">
        <f>T175</f>
        <v>0</v>
      </c>
      <c r="AR174" s="228" t="s">
        <v>247</v>
      </c>
      <c r="AT174" s="229" t="s">
        <v>74</v>
      </c>
      <c r="AU174" s="229" t="s">
        <v>75</v>
      </c>
      <c r="AY174" s="228" t="s">
        <v>241</v>
      </c>
      <c r="BK174" s="230">
        <f>BK175</f>
        <v>0</v>
      </c>
    </row>
    <row r="175" s="1" customFormat="1" ht="16.5" customHeight="1">
      <c r="B175" s="37"/>
      <c r="C175" s="233" t="s">
        <v>413</v>
      </c>
      <c r="D175" s="233" t="s">
        <v>243</v>
      </c>
      <c r="E175" s="234" t="s">
        <v>2079</v>
      </c>
      <c r="F175" s="235" t="s">
        <v>2080</v>
      </c>
      <c r="G175" s="236" t="s">
        <v>1844</v>
      </c>
      <c r="H175" s="237">
        <v>50</v>
      </c>
      <c r="I175" s="238"/>
      <c r="J175" s="239">
        <f>ROUND(I175*H175,2)</f>
        <v>0</v>
      </c>
      <c r="K175" s="235" t="s">
        <v>1</v>
      </c>
      <c r="L175" s="42"/>
      <c r="M175" s="240" t="s">
        <v>1</v>
      </c>
      <c r="N175" s="241" t="s">
        <v>41</v>
      </c>
      <c r="O175" s="85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AR175" s="244" t="s">
        <v>2081</v>
      </c>
      <c r="AT175" s="244" t="s">
        <v>243</v>
      </c>
      <c r="AU175" s="244" t="s">
        <v>82</v>
      </c>
      <c r="AY175" s="16" t="s">
        <v>241</v>
      </c>
      <c r="BE175" s="245">
        <f>IF(N175="základná",J175,0)</f>
        <v>0</v>
      </c>
      <c r="BF175" s="245">
        <f>IF(N175="znížená",J175,0)</f>
        <v>0</v>
      </c>
      <c r="BG175" s="245">
        <f>IF(N175="zákl. prenesená",J175,0)</f>
        <v>0</v>
      </c>
      <c r="BH175" s="245">
        <f>IF(N175="zníž. prenesená",J175,0)</f>
        <v>0</v>
      </c>
      <c r="BI175" s="245">
        <f>IF(N175="nulová",J175,0)</f>
        <v>0</v>
      </c>
      <c r="BJ175" s="16" t="s">
        <v>88</v>
      </c>
      <c r="BK175" s="245">
        <f>ROUND(I175*H175,2)</f>
        <v>0</v>
      </c>
      <c r="BL175" s="16" t="s">
        <v>2081</v>
      </c>
      <c r="BM175" s="244" t="s">
        <v>2163</v>
      </c>
    </row>
    <row r="176" s="11" customFormat="1" ht="25.92" customHeight="1">
      <c r="B176" s="217"/>
      <c r="C176" s="218"/>
      <c r="D176" s="219" t="s">
        <v>74</v>
      </c>
      <c r="E176" s="220" t="s">
        <v>2164</v>
      </c>
      <c r="F176" s="220" t="s">
        <v>2165</v>
      </c>
      <c r="G176" s="218"/>
      <c r="H176" s="218"/>
      <c r="I176" s="221"/>
      <c r="J176" s="222">
        <f>BK176</f>
        <v>0</v>
      </c>
      <c r="K176" s="218"/>
      <c r="L176" s="223"/>
      <c r="M176" s="224"/>
      <c r="N176" s="225"/>
      <c r="O176" s="225"/>
      <c r="P176" s="226">
        <f>P177</f>
        <v>0</v>
      </c>
      <c r="Q176" s="225"/>
      <c r="R176" s="226">
        <f>R177</f>
        <v>0</v>
      </c>
      <c r="S176" s="225"/>
      <c r="T176" s="227">
        <f>T177</f>
        <v>0</v>
      </c>
      <c r="AR176" s="228" t="s">
        <v>271</v>
      </c>
      <c r="AT176" s="229" t="s">
        <v>74</v>
      </c>
      <c r="AU176" s="229" t="s">
        <v>75</v>
      </c>
      <c r="AY176" s="228" t="s">
        <v>241</v>
      </c>
      <c r="BK176" s="230">
        <f>BK177</f>
        <v>0</v>
      </c>
    </row>
    <row r="177" s="1" customFormat="1" ht="24" customHeight="1">
      <c r="B177" s="37"/>
      <c r="C177" s="233" t="s">
        <v>419</v>
      </c>
      <c r="D177" s="233" t="s">
        <v>243</v>
      </c>
      <c r="E177" s="234" t="s">
        <v>2166</v>
      </c>
      <c r="F177" s="235" t="s">
        <v>2167</v>
      </c>
      <c r="G177" s="236" t="s">
        <v>2159</v>
      </c>
      <c r="H177" s="237">
        <v>1</v>
      </c>
      <c r="I177" s="238"/>
      <c r="J177" s="239">
        <f>ROUND(I177*H177,2)</f>
        <v>0</v>
      </c>
      <c r="K177" s="235" t="s">
        <v>1</v>
      </c>
      <c r="L177" s="42"/>
      <c r="M177" s="293" t="s">
        <v>1</v>
      </c>
      <c r="N177" s="294" t="s">
        <v>41</v>
      </c>
      <c r="O177" s="295"/>
      <c r="P177" s="296">
        <f>O177*H177</f>
        <v>0</v>
      </c>
      <c r="Q177" s="296">
        <v>0</v>
      </c>
      <c r="R177" s="296">
        <f>Q177*H177</f>
        <v>0</v>
      </c>
      <c r="S177" s="296">
        <v>0</v>
      </c>
      <c r="T177" s="297">
        <f>S177*H177</f>
        <v>0</v>
      </c>
      <c r="AR177" s="244" t="s">
        <v>247</v>
      </c>
      <c r="AT177" s="244" t="s">
        <v>243</v>
      </c>
      <c r="AU177" s="244" t="s">
        <v>82</v>
      </c>
      <c r="AY177" s="16" t="s">
        <v>241</v>
      </c>
      <c r="BE177" s="245">
        <f>IF(N177="základná",J177,0)</f>
        <v>0</v>
      </c>
      <c r="BF177" s="245">
        <f>IF(N177="znížená",J177,0)</f>
        <v>0</v>
      </c>
      <c r="BG177" s="245">
        <f>IF(N177="zákl. prenesená",J177,0)</f>
        <v>0</v>
      </c>
      <c r="BH177" s="245">
        <f>IF(N177="zníž. prenesená",J177,0)</f>
        <v>0</v>
      </c>
      <c r="BI177" s="245">
        <f>IF(N177="nulová",J177,0)</f>
        <v>0</v>
      </c>
      <c r="BJ177" s="16" t="s">
        <v>88</v>
      </c>
      <c r="BK177" s="245">
        <f>ROUND(I177*H177,2)</f>
        <v>0</v>
      </c>
      <c r="BL177" s="16" t="s">
        <v>247</v>
      </c>
      <c r="BM177" s="244" t="s">
        <v>2168</v>
      </c>
    </row>
    <row r="178" s="1" customFormat="1" ht="6.96" customHeight="1">
      <c r="B178" s="60"/>
      <c r="C178" s="61"/>
      <c r="D178" s="61"/>
      <c r="E178" s="61"/>
      <c r="F178" s="61"/>
      <c r="G178" s="61"/>
      <c r="H178" s="61"/>
      <c r="I178" s="183"/>
      <c r="J178" s="61"/>
      <c r="K178" s="61"/>
      <c r="L178" s="42"/>
    </row>
  </sheetData>
  <sheetProtection sheet="1" autoFilter="0" formatColumns="0" formatRows="0" objects="1" scenarios="1" spinCount="100000" saltValue="1Qgbd7uZONG2neCfcuAzVuEHsahn9MUm3ekI+N0iYBXtvu/zPpf6oGDrVyqxthtgiu6pavznQ5YqsLTE30twWQ==" hashValue="o+oHHVXdoY3oBxID3fhwAj8rHpTWSIhry+dN6e+3U3liLLrut5enICVYSgLHaAhbWsd0Qq10UW41jysuqeUfjQ==" algorithmName="SHA-512" password="CC35"/>
  <autoFilter ref="C132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101</v>
      </c>
    </row>
    <row r="3" hidden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75</v>
      </c>
    </row>
    <row r="4" hidden="1" ht="24.96" customHeight="1">
      <c r="B4" s="19"/>
      <c r="D4" s="145" t="s">
        <v>110</v>
      </c>
      <c r="L4" s="19"/>
      <c r="M4" s="146" t="s">
        <v>9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7" t="s">
        <v>15</v>
      </c>
      <c r="L6" s="19"/>
    </row>
    <row r="7" hidden="1" ht="16.5" customHeight="1">
      <c r="B7" s="19"/>
      <c r="E7" s="148" t="str">
        <f>'Rekapitulácia stavby'!K6</f>
        <v>Rozšírenie kapacity ŠJ E. Lániho č.s.261/7 v Bytči - prístavba</v>
      </c>
      <c r="F7" s="147"/>
      <c r="G7" s="147"/>
      <c r="H7" s="147"/>
      <c r="L7" s="19"/>
    </row>
    <row r="8" hidden="1" ht="12" customHeight="1">
      <c r="B8" s="19"/>
      <c r="D8" s="147" t="s">
        <v>123</v>
      </c>
      <c r="L8" s="19"/>
    </row>
    <row r="9" hidden="1" s="1" customFormat="1" ht="16.5" customHeight="1">
      <c r="B9" s="42"/>
      <c r="E9" s="148" t="s">
        <v>127</v>
      </c>
      <c r="F9" s="1"/>
      <c r="G9" s="1"/>
      <c r="H9" s="1"/>
      <c r="I9" s="149"/>
      <c r="L9" s="42"/>
    </row>
    <row r="10" hidden="1" s="1" customFormat="1" ht="12" customHeight="1">
      <c r="B10" s="42"/>
      <c r="D10" s="147" t="s">
        <v>131</v>
      </c>
      <c r="I10" s="149"/>
      <c r="L10" s="42"/>
    </row>
    <row r="11" hidden="1" s="1" customFormat="1" ht="36.96" customHeight="1">
      <c r="B11" s="42"/>
      <c r="E11" s="150" t="s">
        <v>2169</v>
      </c>
      <c r="F11" s="1"/>
      <c r="G11" s="1"/>
      <c r="H11" s="1"/>
      <c r="I11" s="149"/>
      <c r="L11" s="42"/>
    </row>
    <row r="12" hidden="1" s="1" customFormat="1">
      <c r="B12" s="42"/>
      <c r="I12" s="149"/>
      <c r="L12" s="42"/>
    </row>
    <row r="13" hidden="1" s="1" customFormat="1" ht="12" customHeight="1">
      <c r="B13" s="42"/>
      <c r="D13" s="147" t="s">
        <v>17</v>
      </c>
      <c r="F13" s="135" t="s">
        <v>1</v>
      </c>
      <c r="I13" s="151" t="s">
        <v>18</v>
      </c>
      <c r="J13" s="135" t="s">
        <v>1</v>
      </c>
      <c r="L13" s="42"/>
    </row>
    <row r="14" hidden="1" s="1" customFormat="1" ht="12" customHeight="1">
      <c r="B14" s="42"/>
      <c r="D14" s="147" t="s">
        <v>19</v>
      </c>
      <c r="F14" s="135" t="s">
        <v>20</v>
      </c>
      <c r="I14" s="151" t="s">
        <v>21</v>
      </c>
      <c r="J14" s="152" t="str">
        <f>'Rekapitulácia stavby'!AN8</f>
        <v>17. 6. 2019</v>
      </c>
      <c r="L14" s="42"/>
    </row>
    <row r="15" hidden="1" s="1" customFormat="1" ht="10.8" customHeight="1">
      <c r="B15" s="42"/>
      <c r="I15" s="149"/>
      <c r="L15" s="42"/>
    </row>
    <row r="16" hidden="1" s="1" customFormat="1" ht="12" customHeight="1">
      <c r="B16" s="42"/>
      <c r="D16" s="147" t="s">
        <v>23</v>
      </c>
      <c r="I16" s="151" t="s">
        <v>24</v>
      </c>
      <c r="J16" s="135" t="s">
        <v>1</v>
      </c>
      <c r="L16" s="42"/>
    </row>
    <row r="17" hidden="1" s="1" customFormat="1" ht="18" customHeight="1">
      <c r="B17" s="42"/>
      <c r="E17" s="135" t="s">
        <v>25</v>
      </c>
      <c r="I17" s="151" t="s">
        <v>26</v>
      </c>
      <c r="J17" s="135" t="s">
        <v>1</v>
      </c>
      <c r="L17" s="42"/>
    </row>
    <row r="18" hidden="1" s="1" customFormat="1" ht="6.96" customHeight="1">
      <c r="B18" s="42"/>
      <c r="I18" s="149"/>
      <c r="L18" s="42"/>
    </row>
    <row r="19" hidden="1" s="1" customFormat="1" ht="12" customHeight="1">
      <c r="B19" s="42"/>
      <c r="D19" s="147" t="s">
        <v>27</v>
      </c>
      <c r="I19" s="151" t="s">
        <v>24</v>
      </c>
      <c r="J19" s="32" t="str">
        <f>'Rekapitulácia stavby'!AN13</f>
        <v>Vyplň údaj</v>
      </c>
      <c r="L19" s="42"/>
    </row>
    <row r="20" hidden="1" s="1" customFormat="1" ht="18" customHeight="1">
      <c r="B20" s="42"/>
      <c r="E20" s="32" t="str">
        <f>'Rekapitulácia stavby'!E14</f>
        <v>Vyplň údaj</v>
      </c>
      <c r="F20" s="135"/>
      <c r="G20" s="135"/>
      <c r="H20" s="135"/>
      <c r="I20" s="151" t="s">
        <v>26</v>
      </c>
      <c r="J20" s="32" t="str">
        <f>'Rekapitulácia stavby'!AN14</f>
        <v>Vyplň údaj</v>
      </c>
      <c r="L20" s="42"/>
    </row>
    <row r="21" hidden="1" s="1" customFormat="1" ht="6.96" customHeight="1">
      <c r="B21" s="42"/>
      <c r="I21" s="149"/>
      <c r="L21" s="42"/>
    </row>
    <row r="22" hidden="1" s="1" customFormat="1" ht="12" customHeight="1">
      <c r="B22" s="42"/>
      <c r="D22" s="147" t="s">
        <v>29</v>
      </c>
      <c r="I22" s="151" t="s">
        <v>24</v>
      </c>
      <c r="J22" s="135" t="str">
        <f>IF('Rekapitulácia stavby'!AN16="","",'Rekapitulácia stavby'!AN16)</f>
        <v/>
      </c>
      <c r="L22" s="42"/>
    </row>
    <row r="23" hidden="1" s="1" customFormat="1" ht="18" customHeight="1">
      <c r="B23" s="42"/>
      <c r="E23" s="135" t="str">
        <f>IF('Rekapitulácia stavby'!E17="","",'Rekapitulácia stavby'!E17)</f>
        <v>ALFA Projekt Žilina</v>
      </c>
      <c r="I23" s="151" t="s">
        <v>26</v>
      </c>
      <c r="J23" s="135" t="str">
        <f>IF('Rekapitulácia stavby'!AN17="","",'Rekapitulácia stavby'!AN17)</f>
        <v/>
      </c>
      <c r="L23" s="42"/>
    </row>
    <row r="24" hidden="1" s="1" customFormat="1" ht="6.96" customHeight="1">
      <c r="B24" s="42"/>
      <c r="I24" s="149"/>
      <c r="L24" s="42"/>
    </row>
    <row r="25" hidden="1" s="1" customFormat="1" ht="12" customHeight="1">
      <c r="B25" s="42"/>
      <c r="D25" s="147" t="s">
        <v>32</v>
      </c>
      <c r="I25" s="151" t="s">
        <v>24</v>
      </c>
      <c r="J25" s="135" t="str">
        <f>IF('Rekapitulácia stavby'!AN19="","",'Rekapitulácia stavby'!AN19)</f>
        <v/>
      </c>
      <c r="L25" s="42"/>
    </row>
    <row r="26" hidden="1" s="1" customFormat="1" ht="18" customHeight="1">
      <c r="B26" s="42"/>
      <c r="E26" s="135" t="str">
        <f>IF('Rekapitulácia stavby'!E20="","",'Rekapitulácia stavby'!E20)</f>
        <v xml:space="preserve"> </v>
      </c>
      <c r="I26" s="151" t="s">
        <v>26</v>
      </c>
      <c r="J26" s="135" t="str">
        <f>IF('Rekapitulácia stavby'!AN20="","",'Rekapitulácia stavby'!AN20)</f>
        <v/>
      </c>
      <c r="L26" s="42"/>
    </row>
    <row r="27" hidden="1" s="1" customFormat="1" ht="6.96" customHeight="1">
      <c r="B27" s="42"/>
      <c r="I27" s="149"/>
      <c r="L27" s="42"/>
    </row>
    <row r="28" hidden="1" s="1" customFormat="1" ht="12" customHeight="1">
      <c r="B28" s="42"/>
      <c r="D28" s="147" t="s">
        <v>34</v>
      </c>
      <c r="I28" s="149"/>
      <c r="L28" s="42"/>
    </row>
    <row r="29" hidden="1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hidden="1" s="1" customFormat="1" ht="6.96" customHeight="1">
      <c r="B30" s="42"/>
      <c r="I30" s="149"/>
      <c r="L30" s="42"/>
    </row>
    <row r="31" hidden="1" s="1" customFormat="1" ht="6.96" customHeight="1">
      <c r="B31" s="42"/>
      <c r="D31" s="77"/>
      <c r="E31" s="77"/>
      <c r="F31" s="77"/>
      <c r="G31" s="77"/>
      <c r="H31" s="77"/>
      <c r="I31" s="157"/>
      <c r="J31" s="77"/>
      <c r="K31" s="77"/>
      <c r="L31" s="42"/>
    </row>
    <row r="32" hidden="1" s="1" customFormat="1" ht="25.44" customHeight="1">
      <c r="B32" s="42"/>
      <c r="D32" s="158" t="s">
        <v>35</v>
      </c>
      <c r="I32" s="149"/>
      <c r="J32" s="159">
        <f>ROUND(J122, 2)</f>
        <v>0</v>
      </c>
      <c r="L32" s="42"/>
    </row>
    <row r="33" hidden="1" s="1" customFormat="1" ht="6.96" customHeight="1">
      <c r="B33" s="42"/>
      <c r="D33" s="77"/>
      <c r="E33" s="77"/>
      <c r="F33" s="77"/>
      <c r="G33" s="77"/>
      <c r="H33" s="77"/>
      <c r="I33" s="157"/>
      <c r="J33" s="77"/>
      <c r="K33" s="77"/>
      <c r="L33" s="42"/>
    </row>
    <row r="34" hidden="1" s="1" customFormat="1" ht="14.4" customHeight="1">
      <c r="B34" s="42"/>
      <c r="F34" s="160" t="s">
        <v>37</v>
      </c>
      <c r="I34" s="161" t="s">
        <v>36</v>
      </c>
      <c r="J34" s="160" t="s">
        <v>38</v>
      </c>
      <c r="L34" s="42"/>
    </row>
    <row r="35" hidden="1" s="1" customFormat="1" ht="14.4" customHeight="1">
      <c r="B35" s="42"/>
      <c r="D35" s="162" t="s">
        <v>39</v>
      </c>
      <c r="E35" s="147" t="s">
        <v>40</v>
      </c>
      <c r="F35" s="163">
        <f>ROUND((SUM(BE122:BE146)),  2)</f>
        <v>0</v>
      </c>
      <c r="I35" s="164">
        <v>0.20000000000000001</v>
      </c>
      <c r="J35" s="163">
        <f>ROUND(((SUM(BE122:BE146))*I35),  2)</f>
        <v>0</v>
      </c>
      <c r="L35" s="42"/>
    </row>
    <row r="36" hidden="1" s="1" customFormat="1" ht="14.4" customHeight="1">
      <c r="B36" s="42"/>
      <c r="E36" s="147" t="s">
        <v>41</v>
      </c>
      <c r="F36" s="163">
        <f>ROUND((SUM(BF122:BF146)),  2)</f>
        <v>0</v>
      </c>
      <c r="I36" s="164">
        <v>0.20000000000000001</v>
      </c>
      <c r="J36" s="163">
        <f>ROUND(((SUM(BF122:BF146))*I36),  2)</f>
        <v>0</v>
      </c>
      <c r="L36" s="42"/>
    </row>
    <row r="37" hidden="1" s="1" customFormat="1" ht="14.4" customHeight="1">
      <c r="B37" s="42"/>
      <c r="E37" s="147" t="s">
        <v>42</v>
      </c>
      <c r="F37" s="163">
        <f>ROUND((SUM(BG122:BG146)),  2)</f>
        <v>0</v>
      </c>
      <c r="I37" s="164">
        <v>0.20000000000000001</v>
      </c>
      <c r="J37" s="163">
        <f>0</f>
        <v>0</v>
      </c>
      <c r="L37" s="42"/>
    </row>
    <row r="38" hidden="1" s="1" customFormat="1" ht="14.4" customHeight="1">
      <c r="B38" s="42"/>
      <c r="E38" s="147" t="s">
        <v>43</v>
      </c>
      <c r="F38" s="163">
        <f>ROUND((SUM(BH122:BH146)),  2)</f>
        <v>0</v>
      </c>
      <c r="I38" s="164">
        <v>0.20000000000000001</v>
      </c>
      <c r="J38" s="163">
        <f>0</f>
        <v>0</v>
      </c>
      <c r="L38" s="42"/>
    </row>
    <row r="39" hidden="1" s="1" customFormat="1" ht="14.4" customHeight="1">
      <c r="B39" s="42"/>
      <c r="E39" s="147" t="s">
        <v>44</v>
      </c>
      <c r="F39" s="163">
        <f>ROUND((SUM(BI122:BI146)),  2)</f>
        <v>0</v>
      </c>
      <c r="I39" s="164">
        <v>0</v>
      </c>
      <c r="J39" s="163">
        <f>0</f>
        <v>0</v>
      </c>
      <c r="L39" s="42"/>
    </row>
    <row r="40" hidden="1" s="1" customFormat="1" ht="6.96" customHeight="1">
      <c r="B40" s="42"/>
      <c r="I40" s="149"/>
      <c r="L40" s="42"/>
    </row>
    <row r="41" hidden="1" s="1" customFormat="1" ht="25.44" customHeight="1">
      <c r="B41" s="42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42"/>
    </row>
    <row r="42" hidden="1" s="1" customFormat="1" ht="14.4" customHeight="1">
      <c r="B42" s="42"/>
      <c r="I42" s="149"/>
      <c r="L42" s="42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73" t="s">
        <v>52</v>
      </c>
      <c r="E65" s="174"/>
      <c r="F65" s="174"/>
      <c r="G65" s="173" t="s">
        <v>53</v>
      </c>
      <c r="H65" s="174"/>
      <c r="I65" s="175"/>
      <c r="J65" s="174"/>
      <c r="K65" s="174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42"/>
    </row>
    <row r="77" hidden="1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2"/>
    </row>
    <row r="78" hidden="1"/>
    <row r="79" hidden="1"/>
    <row r="80" hidden="1"/>
    <row r="81" hidden="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2"/>
    </row>
    <row r="82" hidden="1" s="1" customFormat="1" ht="24.96" customHeight="1">
      <c r="B82" s="37"/>
      <c r="C82" s="22" t="s">
        <v>200</v>
      </c>
      <c r="D82" s="38"/>
      <c r="E82" s="38"/>
      <c r="F82" s="38"/>
      <c r="G82" s="38"/>
      <c r="H82" s="38"/>
      <c r="I82" s="149"/>
      <c r="J82" s="38"/>
      <c r="K82" s="38"/>
      <c r="L82" s="42"/>
    </row>
    <row r="83" hidden="1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hidden="1" s="1" customFormat="1" ht="12" customHeight="1">
      <c r="B84" s="37"/>
      <c r="C84" s="31" t="s">
        <v>15</v>
      </c>
      <c r="D84" s="38"/>
      <c r="E84" s="38"/>
      <c r="F84" s="38"/>
      <c r="G84" s="38"/>
      <c r="H84" s="38"/>
      <c r="I84" s="149"/>
      <c r="J84" s="38"/>
      <c r="K84" s="38"/>
      <c r="L84" s="42"/>
    </row>
    <row r="85" hidden="1" s="1" customFormat="1" ht="16.5" customHeight="1">
      <c r="B85" s="37"/>
      <c r="C85" s="38"/>
      <c r="D85" s="38"/>
      <c r="E85" s="187" t="str">
        <f>E7</f>
        <v>Rozšírenie kapacity ŠJ E. Lániho č.s.261/7 v Bytči - prístavba</v>
      </c>
      <c r="F85" s="31"/>
      <c r="G85" s="31"/>
      <c r="H85" s="31"/>
      <c r="I85" s="149"/>
      <c r="J85" s="38"/>
      <c r="K85" s="38"/>
      <c r="L85" s="42"/>
    </row>
    <row r="86" hidden="1" ht="12" customHeight="1">
      <c r="B86" s="20"/>
      <c r="C86" s="31" t="s">
        <v>123</v>
      </c>
      <c r="D86" s="21"/>
      <c r="E86" s="21"/>
      <c r="F86" s="21"/>
      <c r="G86" s="21"/>
      <c r="H86" s="21"/>
      <c r="I86" s="140"/>
      <c r="J86" s="21"/>
      <c r="K86" s="21"/>
      <c r="L86" s="19"/>
    </row>
    <row r="87" hidden="1" s="1" customFormat="1" ht="16.5" customHeight="1">
      <c r="B87" s="37"/>
      <c r="C87" s="38"/>
      <c r="D87" s="38"/>
      <c r="E87" s="187" t="s">
        <v>127</v>
      </c>
      <c r="F87" s="38"/>
      <c r="G87" s="38"/>
      <c r="H87" s="38"/>
      <c r="I87" s="149"/>
      <c r="J87" s="38"/>
      <c r="K87" s="38"/>
      <c r="L87" s="42"/>
    </row>
    <row r="88" hidden="1" s="1" customFormat="1" ht="12" customHeight="1">
      <c r="B88" s="37"/>
      <c r="C88" s="31" t="s">
        <v>131</v>
      </c>
      <c r="D88" s="38"/>
      <c r="E88" s="38"/>
      <c r="F88" s="38"/>
      <c r="G88" s="38"/>
      <c r="H88" s="38"/>
      <c r="I88" s="149"/>
      <c r="J88" s="38"/>
      <c r="K88" s="38"/>
      <c r="L88" s="42"/>
    </row>
    <row r="89" hidden="1" s="1" customFormat="1" ht="16.5" customHeight="1">
      <c r="B89" s="37"/>
      <c r="C89" s="38"/>
      <c r="D89" s="38"/>
      <c r="E89" s="70" t="str">
        <f>E11</f>
        <v>SO 01.6 - Vzduchotechnika</v>
      </c>
      <c r="F89" s="38"/>
      <c r="G89" s="38"/>
      <c r="H89" s="38"/>
      <c r="I89" s="149"/>
      <c r="J89" s="38"/>
      <c r="K89" s="38"/>
      <c r="L89" s="42"/>
    </row>
    <row r="90" hidden="1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hidden="1" s="1" customFormat="1" ht="12" customHeight="1">
      <c r="B91" s="37"/>
      <c r="C91" s="31" t="s">
        <v>19</v>
      </c>
      <c r="D91" s="38"/>
      <c r="E91" s="38"/>
      <c r="F91" s="26" t="str">
        <f>F14</f>
        <v>Bytča</v>
      </c>
      <c r="G91" s="38"/>
      <c r="H91" s="38"/>
      <c r="I91" s="151" t="s">
        <v>21</v>
      </c>
      <c r="J91" s="73" t="str">
        <f>IF(J14="","",J14)</f>
        <v>17. 6. 2019</v>
      </c>
      <c r="K91" s="38"/>
      <c r="L91" s="42"/>
    </row>
    <row r="92" hidden="1" s="1" customFormat="1" ht="6.96" customHeight="1">
      <c r="B92" s="37"/>
      <c r="C92" s="38"/>
      <c r="D92" s="38"/>
      <c r="E92" s="38"/>
      <c r="F92" s="38"/>
      <c r="G92" s="38"/>
      <c r="H92" s="38"/>
      <c r="I92" s="149"/>
      <c r="J92" s="38"/>
      <c r="K92" s="38"/>
      <c r="L92" s="42"/>
    </row>
    <row r="93" hidden="1" s="1" customFormat="1" ht="15.15" customHeight="1">
      <c r="B93" s="37"/>
      <c r="C93" s="31" t="s">
        <v>23</v>
      </c>
      <c r="D93" s="38"/>
      <c r="E93" s="38"/>
      <c r="F93" s="26" t="str">
        <f>E17</f>
        <v>Mesto Bytča, Námestie SR 1, Bytča</v>
      </c>
      <c r="G93" s="38"/>
      <c r="H93" s="38"/>
      <c r="I93" s="151" t="s">
        <v>29</v>
      </c>
      <c r="J93" s="35" t="str">
        <f>E23</f>
        <v>ALFA Projekt Žilina</v>
      </c>
      <c r="K93" s="38"/>
      <c r="L93" s="42"/>
    </row>
    <row r="94" hidden="1" s="1" customFormat="1" ht="15.15" customHeight="1">
      <c r="B94" s="37"/>
      <c r="C94" s="31" t="s">
        <v>27</v>
      </c>
      <c r="D94" s="38"/>
      <c r="E94" s="38"/>
      <c r="F94" s="26" t="str">
        <f>IF(E20="","",E20)</f>
        <v>Vyplň údaj</v>
      </c>
      <c r="G94" s="38"/>
      <c r="H94" s="38"/>
      <c r="I94" s="151" t="s">
        <v>32</v>
      </c>
      <c r="J94" s="35" t="str">
        <f>E26</f>
        <v xml:space="preserve"> </v>
      </c>
      <c r="K94" s="38"/>
      <c r="L94" s="42"/>
    </row>
    <row r="95" hidden="1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hidden="1" s="1" customFormat="1" ht="29.28" customHeight="1">
      <c r="B96" s="37"/>
      <c r="C96" s="188" t="s">
        <v>201</v>
      </c>
      <c r="D96" s="189"/>
      <c r="E96" s="189"/>
      <c r="F96" s="189"/>
      <c r="G96" s="189"/>
      <c r="H96" s="189"/>
      <c r="I96" s="190"/>
      <c r="J96" s="191" t="s">
        <v>202</v>
      </c>
      <c r="K96" s="189"/>
      <c r="L96" s="42"/>
    </row>
    <row r="97" hidden="1" s="1" customFormat="1" ht="10.32" customHeight="1">
      <c r="B97" s="37"/>
      <c r="C97" s="38"/>
      <c r="D97" s="38"/>
      <c r="E97" s="38"/>
      <c r="F97" s="38"/>
      <c r="G97" s="38"/>
      <c r="H97" s="38"/>
      <c r="I97" s="149"/>
      <c r="J97" s="38"/>
      <c r="K97" s="38"/>
      <c r="L97" s="42"/>
    </row>
    <row r="98" hidden="1" s="1" customFormat="1" ht="22.8" customHeight="1">
      <c r="B98" s="37"/>
      <c r="C98" s="192" t="s">
        <v>203</v>
      </c>
      <c r="D98" s="38"/>
      <c r="E98" s="38"/>
      <c r="F98" s="38"/>
      <c r="G98" s="38"/>
      <c r="H98" s="38"/>
      <c r="I98" s="149"/>
      <c r="J98" s="104">
        <f>J122</f>
        <v>0</v>
      </c>
      <c r="K98" s="38"/>
      <c r="L98" s="42"/>
      <c r="AU98" s="16" t="s">
        <v>204</v>
      </c>
    </row>
    <row r="99" hidden="1" s="8" customFormat="1" ht="24.96" customHeight="1">
      <c r="B99" s="193"/>
      <c r="C99" s="194"/>
      <c r="D99" s="195" t="s">
        <v>2170</v>
      </c>
      <c r="E99" s="196"/>
      <c r="F99" s="196"/>
      <c r="G99" s="196"/>
      <c r="H99" s="196"/>
      <c r="I99" s="197"/>
      <c r="J99" s="198">
        <f>J123</f>
        <v>0</v>
      </c>
      <c r="K99" s="194"/>
      <c r="L99" s="199"/>
    </row>
    <row r="100" hidden="1" s="9" customFormat="1" ht="19.92" customHeight="1">
      <c r="B100" s="200"/>
      <c r="C100" s="127"/>
      <c r="D100" s="201" t="s">
        <v>2171</v>
      </c>
      <c r="E100" s="202"/>
      <c r="F100" s="202"/>
      <c r="G100" s="202"/>
      <c r="H100" s="202"/>
      <c r="I100" s="203"/>
      <c r="J100" s="204">
        <f>J124</f>
        <v>0</v>
      </c>
      <c r="K100" s="127"/>
      <c r="L100" s="205"/>
    </row>
    <row r="101" hidden="1" s="1" customFormat="1" ht="21.84" customHeight="1">
      <c r="B101" s="37"/>
      <c r="C101" s="38"/>
      <c r="D101" s="38"/>
      <c r="E101" s="38"/>
      <c r="F101" s="38"/>
      <c r="G101" s="38"/>
      <c r="H101" s="38"/>
      <c r="I101" s="149"/>
      <c r="J101" s="38"/>
      <c r="K101" s="38"/>
      <c r="L101" s="42"/>
    </row>
    <row r="102" hidden="1" s="1" customFormat="1" ht="6.96" customHeight="1">
      <c r="B102" s="60"/>
      <c r="C102" s="61"/>
      <c r="D102" s="61"/>
      <c r="E102" s="61"/>
      <c r="F102" s="61"/>
      <c r="G102" s="61"/>
      <c r="H102" s="61"/>
      <c r="I102" s="183"/>
      <c r="J102" s="61"/>
      <c r="K102" s="61"/>
      <c r="L102" s="42"/>
    </row>
    <row r="103" hidden="1"/>
    <row r="104" hidden="1"/>
    <row r="105" hidden="1"/>
    <row r="106" s="1" customFormat="1" ht="6.96" customHeight="1">
      <c r="B106" s="62"/>
      <c r="C106" s="63"/>
      <c r="D106" s="63"/>
      <c r="E106" s="63"/>
      <c r="F106" s="63"/>
      <c r="G106" s="63"/>
      <c r="H106" s="63"/>
      <c r="I106" s="186"/>
      <c r="J106" s="63"/>
      <c r="K106" s="63"/>
      <c r="L106" s="42"/>
    </row>
    <row r="107" s="1" customFormat="1" ht="24.96" customHeight="1">
      <c r="B107" s="37"/>
      <c r="C107" s="22" t="s">
        <v>227</v>
      </c>
      <c r="D107" s="38"/>
      <c r="E107" s="38"/>
      <c r="F107" s="38"/>
      <c r="G107" s="38"/>
      <c r="H107" s="38"/>
      <c r="I107" s="149"/>
      <c r="J107" s="38"/>
      <c r="K107" s="38"/>
      <c r="L107" s="42"/>
    </row>
    <row r="108" s="1" customFormat="1" ht="6.96" customHeight="1">
      <c r="B108" s="37"/>
      <c r="C108" s="38"/>
      <c r="D108" s="38"/>
      <c r="E108" s="38"/>
      <c r="F108" s="38"/>
      <c r="G108" s="38"/>
      <c r="H108" s="38"/>
      <c r="I108" s="149"/>
      <c r="J108" s="38"/>
      <c r="K108" s="38"/>
      <c r="L108" s="42"/>
    </row>
    <row r="109" s="1" customFormat="1" ht="12" customHeight="1">
      <c r="B109" s="37"/>
      <c r="C109" s="31" t="s">
        <v>15</v>
      </c>
      <c r="D109" s="38"/>
      <c r="E109" s="38"/>
      <c r="F109" s="38"/>
      <c r="G109" s="38"/>
      <c r="H109" s="38"/>
      <c r="I109" s="149"/>
      <c r="J109" s="38"/>
      <c r="K109" s="38"/>
      <c r="L109" s="42"/>
    </row>
    <row r="110" s="1" customFormat="1" ht="16.5" customHeight="1">
      <c r="B110" s="37"/>
      <c r="C110" s="38"/>
      <c r="D110" s="38"/>
      <c r="E110" s="187" t="str">
        <f>E7</f>
        <v>Rozšírenie kapacity ŠJ E. Lániho č.s.261/7 v Bytči - prístavba</v>
      </c>
      <c r="F110" s="31"/>
      <c r="G110" s="31"/>
      <c r="H110" s="31"/>
      <c r="I110" s="149"/>
      <c r="J110" s="38"/>
      <c r="K110" s="38"/>
      <c r="L110" s="42"/>
    </row>
    <row r="111" ht="12" customHeight="1">
      <c r="B111" s="20"/>
      <c r="C111" s="31" t="s">
        <v>123</v>
      </c>
      <c r="D111" s="21"/>
      <c r="E111" s="21"/>
      <c r="F111" s="21"/>
      <c r="G111" s="21"/>
      <c r="H111" s="21"/>
      <c r="I111" s="140"/>
      <c r="J111" s="21"/>
      <c r="K111" s="21"/>
      <c r="L111" s="19"/>
    </row>
    <row r="112" s="1" customFormat="1" ht="16.5" customHeight="1">
      <c r="B112" s="37"/>
      <c r="C112" s="38"/>
      <c r="D112" s="38"/>
      <c r="E112" s="187" t="s">
        <v>127</v>
      </c>
      <c r="F112" s="38"/>
      <c r="G112" s="38"/>
      <c r="H112" s="38"/>
      <c r="I112" s="149"/>
      <c r="J112" s="38"/>
      <c r="K112" s="38"/>
      <c r="L112" s="42"/>
    </row>
    <row r="113" s="1" customFormat="1" ht="12" customHeight="1">
      <c r="B113" s="37"/>
      <c r="C113" s="31" t="s">
        <v>131</v>
      </c>
      <c r="D113" s="38"/>
      <c r="E113" s="38"/>
      <c r="F113" s="38"/>
      <c r="G113" s="38"/>
      <c r="H113" s="38"/>
      <c r="I113" s="149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E11</f>
        <v>SO 01.6 - Vzduchotechnika</v>
      </c>
      <c r="F114" s="38"/>
      <c r="G114" s="38"/>
      <c r="H114" s="38"/>
      <c r="I114" s="149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9"/>
      <c r="J115" s="38"/>
      <c r="K115" s="38"/>
      <c r="L115" s="42"/>
    </row>
    <row r="116" s="1" customFormat="1" ht="12" customHeight="1">
      <c r="B116" s="37"/>
      <c r="C116" s="31" t="s">
        <v>19</v>
      </c>
      <c r="D116" s="38"/>
      <c r="E116" s="38"/>
      <c r="F116" s="26" t="str">
        <f>F14</f>
        <v>Bytča</v>
      </c>
      <c r="G116" s="38"/>
      <c r="H116" s="38"/>
      <c r="I116" s="151" t="s">
        <v>21</v>
      </c>
      <c r="J116" s="73" t="str">
        <f>IF(J14="","",J14)</f>
        <v>17. 6. 2019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9"/>
      <c r="J117" s="38"/>
      <c r="K117" s="38"/>
      <c r="L117" s="42"/>
    </row>
    <row r="118" s="1" customFormat="1" ht="15.15" customHeight="1">
      <c r="B118" s="37"/>
      <c r="C118" s="31" t="s">
        <v>23</v>
      </c>
      <c r="D118" s="38"/>
      <c r="E118" s="38"/>
      <c r="F118" s="26" t="str">
        <f>E17</f>
        <v>Mesto Bytča, Námestie SR 1, Bytča</v>
      </c>
      <c r="G118" s="38"/>
      <c r="H118" s="38"/>
      <c r="I118" s="151" t="s">
        <v>29</v>
      </c>
      <c r="J118" s="35" t="str">
        <f>E23</f>
        <v>ALFA Projekt Žilina</v>
      </c>
      <c r="K118" s="38"/>
      <c r="L118" s="42"/>
    </row>
    <row r="119" s="1" customFormat="1" ht="15.15" customHeight="1">
      <c r="B119" s="37"/>
      <c r="C119" s="31" t="s">
        <v>27</v>
      </c>
      <c r="D119" s="38"/>
      <c r="E119" s="38"/>
      <c r="F119" s="26" t="str">
        <f>IF(E20="","",E20)</f>
        <v>Vyplň údaj</v>
      </c>
      <c r="G119" s="38"/>
      <c r="H119" s="38"/>
      <c r="I119" s="151" t="s">
        <v>32</v>
      </c>
      <c r="J119" s="35" t="str">
        <f>E26</f>
        <v xml:space="preserve"> 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49"/>
      <c r="J120" s="38"/>
      <c r="K120" s="38"/>
      <c r="L120" s="42"/>
    </row>
    <row r="121" s="10" customFormat="1" ht="29.28" customHeight="1">
      <c r="B121" s="206"/>
      <c r="C121" s="207" t="s">
        <v>228</v>
      </c>
      <c r="D121" s="208" t="s">
        <v>60</v>
      </c>
      <c r="E121" s="208" t="s">
        <v>56</v>
      </c>
      <c r="F121" s="208" t="s">
        <v>57</v>
      </c>
      <c r="G121" s="208" t="s">
        <v>229</v>
      </c>
      <c r="H121" s="208" t="s">
        <v>230</v>
      </c>
      <c r="I121" s="209" t="s">
        <v>231</v>
      </c>
      <c r="J121" s="210" t="s">
        <v>202</v>
      </c>
      <c r="K121" s="211" t="s">
        <v>232</v>
      </c>
      <c r="L121" s="212"/>
      <c r="M121" s="94" t="s">
        <v>1</v>
      </c>
      <c r="N121" s="95" t="s">
        <v>39</v>
      </c>
      <c r="O121" s="95" t="s">
        <v>233</v>
      </c>
      <c r="P121" s="95" t="s">
        <v>234</v>
      </c>
      <c r="Q121" s="95" t="s">
        <v>235</v>
      </c>
      <c r="R121" s="95" t="s">
        <v>236</v>
      </c>
      <c r="S121" s="95" t="s">
        <v>237</v>
      </c>
      <c r="T121" s="96" t="s">
        <v>238</v>
      </c>
    </row>
    <row r="122" s="1" customFormat="1" ht="22.8" customHeight="1">
      <c r="B122" s="37"/>
      <c r="C122" s="101" t="s">
        <v>203</v>
      </c>
      <c r="D122" s="38"/>
      <c r="E122" s="38"/>
      <c r="F122" s="38"/>
      <c r="G122" s="38"/>
      <c r="H122" s="38"/>
      <c r="I122" s="149"/>
      <c r="J122" s="213">
        <f>BK122</f>
        <v>0</v>
      </c>
      <c r="K122" s="38"/>
      <c r="L122" s="42"/>
      <c r="M122" s="97"/>
      <c r="N122" s="98"/>
      <c r="O122" s="98"/>
      <c r="P122" s="214">
        <f>P123</f>
        <v>0</v>
      </c>
      <c r="Q122" s="98"/>
      <c r="R122" s="214">
        <f>R123</f>
        <v>0</v>
      </c>
      <c r="S122" s="98"/>
      <c r="T122" s="215">
        <f>T123</f>
        <v>0</v>
      </c>
      <c r="AT122" s="16" t="s">
        <v>74</v>
      </c>
      <c r="AU122" s="16" t="s">
        <v>204</v>
      </c>
      <c r="BK122" s="216">
        <f>BK123</f>
        <v>0</v>
      </c>
    </row>
    <row r="123" s="11" customFormat="1" ht="25.92" customHeight="1">
      <c r="B123" s="217"/>
      <c r="C123" s="218"/>
      <c r="D123" s="219" t="s">
        <v>74</v>
      </c>
      <c r="E123" s="220" t="s">
        <v>2172</v>
      </c>
      <c r="F123" s="220" t="s">
        <v>2173</v>
      </c>
      <c r="G123" s="218"/>
      <c r="H123" s="218"/>
      <c r="I123" s="221"/>
      <c r="J123" s="222">
        <f>BK123</f>
        <v>0</v>
      </c>
      <c r="K123" s="218"/>
      <c r="L123" s="223"/>
      <c r="M123" s="224"/>
      <c r="N123" s="225"/>
      <c r="O123" s="225"/>
      <c r="P123" s="226">
        <f>P124</f>
        <v>0</v>
      </c>
      <c r="Q123" s="225"/>
      <c r="R123" s="226">
        <f>R124</f>
        <v>0</v>
      </c>
      <c r="S123" s="225"/>
      <c r="T123" s="227">
        <f>T124</f>
        <v>0</v>
      </c>
      <c r="AR123" s="228" t="s">
        <v>82</v>
      </c>
      <c r="AT123" s="229" t="s">
        <v>74</v>
      </c>
      <c r="AU123" s="229" t="s">
        <v>75</v>
      </c>
      <c r="AY123" s="228" t="s">
        <v>241</v>
      </c>
      <c r="BK123" s="230">
        <f>BK124</f>
        <v>0</v>
      </c>
    </row>
    <row r="124" s="11" customFormat="1" ht="22.8" customHeight="1">
      <c r="B124" s="217"/>
      <c r="C124" s="218"/>
      <c r="D124" s="219" t="s">
        <v>74</v>
      </c>
      <c r="E124" s="231" t="s">
        <v>750</v>
      </c>
      <c r="F124" s="231" t="s">
        <v>2174</v>
      </c>
      <c r="G124" s="218"/>
      <c r="H124" s="218"/>
      <c r="I124" s="221"/>
      <c r="J124" s="232">
        <f>BK124</f>
        <v>0</v>
      </c>
      <c r="K124" s="218"/>
      <c r="L124" s="223"/>
      <c r="M124" s="224"/>
      <c r="N124" s="225"/>
      <c r="O124" s="225"/>
      <c r="P124" s="226">
        <f>SUM(P125:P146)</f>
        <v>0</v>
      </c>
      <c r="Q124" s="225"/>
      <c r="R124" s="226">
        <f>SUM(R125:R146)</f>
        <v>0</v>
      </c>
      <c r="S124" s="225"/>
      <c r="T124" s="227">
        <f>SUM(T125:T146)</f>
        <v>0</v>
      </c>
      <c r="AR124" s="228" t="s">
        <v>82</v>
      </c>
      <c r="AT124" s="229" t="s">
        <v>74</v>
      </c>
      <c r="AU124" s="229" t="s">
        <v>82</v>
      </c>
      <c r="AY124" s="228" t="s">
        <v>241</v>
      </c>
      <c r="BK124" s="230">
        <f>SUM(BK125:BK146)</f>
        <v>0</v>
      </c>
    </row>
    <row r="125" s="1" customFormat="1" ht="16.5" customHeight="1">
      <c r="B125" s="37"/>
      <c r="C125" s="233" t="s">
        <v>82</v>
      </c>
      <c r="D125" s="233" t="s">
        <v>243</v>
      </c>
      <c r="E125" s="234" t="s">
        <v>2175</v>
      </c>
      <c r="F125" s="235" t="s">
        <v>2176</v>
      </c>
      <c r="G125" s="236" t="s">
        <v>485</v>
      </c>
      <c r="H125" s="237">
        <v>2</v>
      </c>
      <c r="I125" s="238"/>
      <c r="J125" s="239">
        <f>ROUND(I125*H125,2)</f>
        <v>0</v>
      </c>
      <c r="K125" s="235" t="s">
        <v>1</v>
      </c>
      <c r="L125" s="42"/>
      <c r="M125" s="240" t="s">
        <v>1</v>
      </c>
      <c r="N125" s="241" t="s">
        <v>41</v>
      </c>
      <c r="O125" s="85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AR125" s="244" t="s">
        <v>247</v>
      </c>
      <c r="AT125" s="244" t="s">
        <v>243</v>
      </c>
      <c r="AU125" s="244" t="s">
        <v>88</v>
      </c>
      <c r="AY125" s="16" t="s">
        <v>241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6" t="s">
        <v>88</v>
      </c>
      <c r="BK125" s="245">
        <f>ROUND(I125*H125,2)</f>
        <v>0</v>
      </c>
      <c r="BL125" s="16" t="s">
        <v>247</v>
      </c>
      <c r="BM125" s="244" t="s">
        <v>2177</v>
      </c>
    </row>
    <row r="126" s="1" customFormat="1" ht="24" customHeight="1">
      <c r="B126" s="37"/>
      <c r="C126" s="279" t="s">
        <v>88</v>
      </c>
      <c r="D126" s="279" t="s">
        <v>365</v>
      </c>
      <c r="E126" s="280" t="s">
        <v>2178</v>
      </c>
      <c r="F126" s="281" t="s">
        <v>2179</v>
      </c>
      <c r="G126" s="282" t="s">
        <v>485</v>
      </c>
      <c r="H126" s="283">
        <v>1</v>
      </c>
      <c r="I126" s="284"/>
      <c r="J126" s="285">
        <f>ROUND(I126*H126,2)</f>
        <v>0</v>
      </c>
      <c r="K126" s="281" t="s">
        <v>1</v>
      </c>
      <c r="L126" s="286"/>
      <c r="M126" s="287" t="s">
        <v>1</v>
      </c>
      <c r="N126" s="288" t="s">
        <v>41</v>
      </c>
      <c r="O126" s="85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AR126" s="244" t="s">
        <v>286</v>
      </c>
      <c r="AT126" s="244" t="s">
        <v>365</v>
      </c>
      <c r="AU126" s="244" t="s">
        <v>88</v>
      </c>
      <c r="AY126" s="16" t="s">
        <v>241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6" t="s">
        <v>88</v>
      </c>
      <c r="BK126" s="245">
        <f>ROUND(I126*H126,2)</f>
        <v>0</v>
      </c>
      <c r="BL126" s="16" t="s">
        <v>247</v>
      </c>
      <c r="BM126" s="244" t="s">
        <v>2180</v>
      </c>
    </row>
    <row r="127" s="1" customFormat="1" ht="16.5" customHeight="1">
      <c r="B127" s="37"/>
      <c r="C127" s="279" t="s">
        <v>256</v>
      </c>
      <c r="D127" s="279" t="s">
        <v>365</v>
      </c>
      <c r="E127" s="280" t="s">
        <v>2181</v>
      </c>
      <c r="F127" s="281" t="s">
        <v>2182</v>
      </c>
      <c r="G127" s="282" t="s">
        <v>485</v>
      </c>
      <c r="H127" s="283">
        <v>1</v>
      </c>
      <c r="I127" s="284"/>
      <c r="J127" s="285">
        <f>ROUND(I127*H127,2)</f>
        <v>0</v>
      </c>
      <c r="K127" s="281" t="s">
        <v>1</v>
      </c>
      <c r="L127" s="286"/>
      <c r="M127" s="287" t="s">
        <v>1</v>
      </c>
      <c r="N127" s="288" t="s">
        <v>41</v>
      </c>
      <c r="O127" s="85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AR127" s="244" t="s">
        <v>286</v>
      </c>
      <c r="AT127" s="244" t="s">
        <v>365</v>
      </c>
      <c r="AU127" s="244" t="s">
        <v>88</v>
      </c>
      <c r="AY127" s="16" t="s">
        <v>241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6" t="s">
        <v>88</v>
      </c>
      <c r="BK127" s="245">
        <f>ROUND(I127*H127,2)</f>
        <v>0</v>
      </c>
      <c r="BL127" s="16" t="s">
        <v>247</v>
      </c>
      <c r="BM127" s="244" t="s">
        <v>2183</v>
      </c>
    </row>
    <row r="128" s="1" customFormat="1" ht="16.5" customHeight="1">
      <c r="B128" s="37"/>
      <c r="C128" s="233" t="s">
        <v>281</v>
      </c>
      <c r="D128" s="233" t="s">
        <v>243</v>
      </c>
      <c r="E128" s="234" t="s">
        <v>2184</v>
      </c>
      <c r="F128" s="235" t="s">
        <v>2185</v>
      </c>
      <c r="G128" s="236" t="s">
        <v>485</v>
      </c>
      <c r="H128" s="237">
        <v>3</v>
      </c>
      <c r="I128" s="238"/>
      <c r="J128" s="239">
        <f>ROUND(I128*H128,2)</f>
        <v>0</v>
      </c>
      <c r="K128" s="235" t="s">
        <v>1</v>
      </c>
      <c r="L128" s="42"/>
      <c r="M128" s="240" t="s">
        <v>1</v>
      </c>
      <c r="N128" s="241" t="s">
        <v>41</v>
      </c>
      <c r="O128" s="85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AR128" s="244" t="s">
        <v>247</v>
      </c>
      <c r="AT128" s="244" t="s">
        <v>243</v>
      </c>
      <c r="AU128" s="244" t="s">
        <v>88</v>
      </c>
      <c r="AY128" s="16" t="s">
        <v>241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6" t="s">
        <v>88</v>
      </c>
      <c r="BK128" s="245">
        <f>ROUND(I128*H128,2)</f>
        <v>0</v>
      </c>
      <c r="BL128" s="16" t="s">
        <v>247</v>
      </c>
      <c r="BM128" s="244" t="s">
        <v>2186</v>
      </c>
    </row>
    <row r="129" s="1" customFormat="1" ht="16.5" customHeight="1">
      <c r="B129" s="37"/>
      <c r="C129" s="279" t="s">
        <v>286</v>
      </c>
      <c r="D129" s="279" t="s">
        <v>365</v>
      </c>
      <c r="E129" s="280" t="s">
        <v>2187</v>
      </c>
      <c r="F129" s="281" t="s">
        <v>2188</v>
      </c>
      <c r="G129" s="282" t="s">
        <v>485</v>
      </c>
      <c r="H129" s="283">
        <v>1</v>
      </c>
      <c r="I129" s="284"/>
      <c r="J129" s="285">
        <f>ROUND(I129*H129,2)</f>
        <v>0</v>
      </c>
      <c r="K129" s="281" t="s">
        <v>1</v>
      </c>
      <c r="L129" s="286"/>
      <c r="M129" s="287" t="s">
        <v>1</v>
      </c>
      <c r="N129" s="288" t="s">
        <v>41</v>
      </c>
      <c r="O129" s="85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AR129" s="244" t="s">
        <v>286</v>
      </c>
      <c r="AT129" s="244" t="s">
        <v>365</v>
      </c>
      <c r="AU129" s="244" t="s">
        <v>88</v>
      </c>
      <c r="AY129" s="16" t="s">
        <v>241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6" t="s">
        <v>88</v>
      </c>
      <c r="BK129" s="245">
        <f>ROUND(I129*H129,2)</f>
        <v>0</v>
      </c>
      <c r="BL129" s="16" t="s">
        <v>247</v>
      </c>
      <c r="BM129" s="244" t="s">
        <v>2189</v>
      </c>
    </row>
    <row r="130" s="1" customFormat="1" ht="16.5" customHeight="1">
      <c r="B130" s="37"/>
      <c r="C130" s="279" t="s">
        <v>294</v>
      </c>
      <c r="D130" s="279" t="s">
        <v>365</v>
      </c>
      <c r="E130" s="280" t="s">
        <v>2190</v>
      </c>
      <c r="F130" s="281" t="s">
        <v>2191</v>
      </c>
      <c r="G130" s="282" t="s">
        <v>485</v>
      </c>
      <c r="H130" s="283">
        <v>2</v>
      </c>
      <c r="I130" s="284"/>
      <c r="J130" s="285">
        <f>ROUND(I130*H130,2)</f>
        <v>0</v>
      </c>
      <c r="K130" s="281" t="s">
        <v>1</v>
      </c>
      <c r="L130" s="286"/>
      <c r="M130" s="287" t="s">
        <v>1</v>
      </c>
      <c r="N130" s="288" t="s">
        <v>41</v>
      </c>
      <c r="O130" s="85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AR130" s="244" t="s">
        <v>286</v>
      </c>
      <c r="AT130" s="244" t="s">
        <v>365</v>
      </c>
      <c r="AU130" s="244" t="s">
        <v>88</v>
      </c>
      <c r="AY130" s="16" t="s">
        <v>241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6" t="s">
        <v>88</v>
      </c>
      <c r="BK130" s="245">
        <f>ROUND(I130*H130,2)</f>
        <v>0</v>
      </c>
      <c r="BL130" s="16" t="s">
        <v>247</v>
      </c>
      <c r="BM130" s="244" t="s">
        <v>2192</v>
      </c>
    </row>
    <row r="131" s="1" customFormat="1" ht="16.5" customHeight="1">
      <c r="B131" s="37"/>
      <c r="C131" s="233" t="s">
        <v>247</v>
      </c>
      <c r="D131" s="233" t="s">
        <v>243</v>
      </c>
      <c r="E131" s="234" t="s">
        <v>2193</v>
      </c>
      <c r="F131" s="235" t="s">
        <v>2194</v>
      </c>
      <c r="G131" s="236" t="s">
        <v>485</v>
      </c>
      <c r="H131" s="237">
        <v>7</v>
      </c>
      <c r="I131" s="238"/>
      <c r="J131" s="239">
        <f>ROUND(I131*H131,2)</f>
        <v>0</v>
      </c>
      <c r="K131" s="235" t="s">
        <v>1</v>
      </c>
      <c r="L131" s="42"/>
      <c r="M131" s="240" t="s">
        <v>1</v>
      </c>
      <c r="N131" s="241" t="s">
        <v>41</v>
      </c>
      <c r="O131" s="85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AR131" s="244" t="s">
        <v>247</v>
      </c>
      <c r="AT131" s="244" t="s">
        <v>243</v>
      </c>
      <c r="AU131" s="244" t="s">
        <v>88</v>
      </c>
      <c r="AY131" s="16" t="s">
        <v>241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6" t="s">
        <v>88</v>
      </c>
      <c r="BK131" s="245">
        <f>ROUND(I131*H131,2)</f>
        <v>0</v>
      </c>
      <c r="BL131" s="16" t="s">
        <v>247</v>
      </c>
      <c r="BM131" s="244" t="s">
        <v>2195</v>
      </c>
    </row>
    <row r="132" s="1" customFormat="1" ht="16.5" customHeight="1">
      <c r="B132" s="37"/>
      <c r="C132" s="279" t="s">
        <v>271</v>
      </c>
      <c r="D132" s="279" t="s">
        <v>365</v>
      </c>
      <c r="E132" s="280" t="s">
        <v>2196</v>
      </c>
      <c r="F132" s="281" t="s">
        <v>2197</v>
      </c>
      <c r="G132" s="282" t="s">
        <v>485</v>
      </c>
      <c r="H132" s="283">
        <v>6</v>
      </c>
      <c r="I132" s="284"/>
      <c r="J132" s="285">
        <f>ROUND(I132*H132,2)</f>
        <v>0</v>
      </c>
      <c r="K132" s="281" t="s">
        <v>1</v>
      </c>
      <c r="L132" s="286"/>
      <c r="M132" s="287" t="s">
        <v>1</v>
      </c>
      <c r="N132" s="288" t="s">
        <v>41</v>
      </c>
      <c r="O132" s="85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AR132" s="244" t="s">
        <v>286</v>
      </c>
      <c r="AT132" s="244" t="s">
        <v>365</v>
      </c>
      <c r="AU132" s="244" t="s">
        <v>88</v>
      </c>
      <c r="AY132" s="16" t="s">
        <v>241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6" t="s">
        <v>88</v>
      </c>
      <c r="BK132" s="245">
        <f>ROUND(I132*H132,2)</f>
        <v>0</v>
      </c>
      <c r="BL132" s="16" t="s">
        <v>247</v>
      </c>
      <c r="BM132" s="244" t="s">
        <v>2198</v>
      </c>
    </row>
    <row r="133" s="1" customFormat="1" ht="16.5" customHeight="1">
      <c r="B133" s="37"/>
      <c r="C133" s="279" t="s">
        <v>276</v>
      </c>
      <c r="D133" s="279" t="s">
        <v>365</v>
      </c>
      <c r="E133" s="280" t="s">
        <v>2199</v>
      </c>
      <c r="F133" s="281" t="s">
        <v>2200</v>
      </c>
      <c r="G133" s="282" t="s">
        <v>485</v>
      </c>
      <c r="H133" s="283">
        <v>1</v>
      </c>
      <c r="I133" s="284"/>
      <c r="J133" s="285">
        <f>ROUND(I133*H133,2)</f>
        <v>0</v>
      </c>
      <c r="K133" s="281" t="s">
        <v>1</v>
      </c>
      <c r="L133" s="286"/>
      <c r="M133" s="287" t="s">
        <v>1</v>
      </c>
      <c r="N133" s="288" t="s">
        <v>41</v>
      </c>
      <c r="O133" s="85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AR133" s="244" t="s">
        <v>286</v>
      </c>
      <c r="AT133" s="244" t="s">
        <v>365</v>
      </c>
      <c r="AU133" s="244" t="s">
        <v>88</v>
      </c>
      <c r="AY133" s="16" t="s">
        <v>241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6" t="s">
        <v>88</v>
      </c>
      <c r="BK133" s="245">
        <f>ROUND(I133*H133,2)</f>
        <v>0</v>
      </c>
      <c r="BL133" s="16" t="s">
        <v>247</v>
      </c>
      <c r="BM133" s="244" t="s">
        <v>2201</v>
      </c>
    </row>
    <row r="134" s="1" customFormat="1" ht="24" customHeight="1">
      <c r="B134" s="37"/>
      <c r="C134" s="233" t="s">
        <v>299</v>
      </c>
      <c r="D134" s="233" t="s">
        <v>243</v>
      </c>
      <c r="E134" s="234" t="s">
        <v>2202</v>
      </c>
      <c r="F134" s="235" t="s">
        <v>2203</v>
      </c>
      <c r="G134" s="236" t="s">
        <v>134</v>
      </c>
      <c r="H134" s="237">
        <v>33</v>
      </c>
      <c r="I134" s="238"/>
      <c r="J134" s="239">
        <f>ROUND(I134*H134,2)</f>
        <v>0</v>
      </c>
      <c r="K134" s="235" t="s">
        <v>1</v>
      </c>
      <c r="L134" s="42"/>
      <c r="M134" s="240" t="s">
        <v>1</v>
      </c>
      <c r="N134" s="241" t="s">
        <v>41</v>
      </c>
      <c r="O134" s="85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AR134" s="244" t="s">
        <v>247</v>
      </c>
      <c r="AT134" s="244" t="s">
        <v>243</v>
      </c>
      <c r="AU134" s="244" t="s">
        <v>88</v>
      </c>
      <c r="AY134" s="16" t="s">
        <v>241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6" t="s">
        <v>88</v>
      </c>
      <c r="BK134" s="245">
        <f>ROUND(I134*H134,2)</f>
        <v>0</v>
      </c>
      <c r="BL134" s="16" t="s">
        <v>247</v>
      </c>
      <c r="BM134" s="244" t="s">
        <v>2204</v>
      </c>
    </row>
    <row r="135" s="1" customFormat="1" ht="16.5" customHeight="1">
      <c r="B135" s="37"/>
      <c r="C135" s="279" t="s">
        <v>304</v>
      </c>
      <c r="D135" s="279" t="s">
        <v>365</v>
      </c>
      <c r="E135" s="280" t="s">
        <v>2205</v>
      </c>
      <c r="F135" s="281" t="s">
        <v>2206</v>
      </c>
      <c r="G135" s="282" t="s">
        <v>134</v>
      </c>
      <c r="H135" s="283">
        <v>11</v>
      </c>
      <c r="I135" s="284"/>
      <c r="J135" s="285">
        <f>ROUND(I135*H135,2)</f>
        <v>0</v>
      </c>
      <c r="K135" s="281" t="s">
        <v>1</v>
      </c>
      <c r="L135" s="286"/>
      <c r="M135" s="287" t="s">
        <v>1</v>
      </c>
      <c r="N135" s="288" t="s">
        <v>41</v>
      </c>
      <c r="O135" s="85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AR135" s="244" t="s">
        <v>286</v>
      </c>
      <c r="AT135" s="244" t="s">
        <v>365</v>
      </c>
      <c r="AU135" s="244" t="s">
        <v>88</v>
      </c>
      <c r="AY135" s="16" t="s">
        <v>241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6" t="s">
        <v>88</v>
      </c>
      <c r="BK135" s="245">
        <f>ROUND(I135*H135,2)</f>
        <v>0</v>
      </c>
      <c r="BL135" s="16" t="s">
        <v>247</v>
      </c>
      <c r="BM135" s="244" t="s">
        <v>2207</v>
      </c>
    </row>
    <row r="136" s="1" customFormat="1" ht="16.5" customHeight="1">
      <c r="B136" s="37"/>
      <c r="C136" s="279" t="s">
        <v>309</v>
      </c>
      <c r="D136" s="279" t="s">
        <v>365</v>
      </c>
      <c r="E136" s="280" t="s">
        <v>2208</v>
      </c>
      <c r="F136" s="281" t="s">
        <v>2209</v>
      </c>
      <c r="G136" s="282" t="s">
        <v>134</v>
      </c>
      <c r="H136" s="283">
        <v>21</v>
      </c>
      <c r="I136" s="284"/>
      <c r="J136" s="285">
        <f>ROUND(I136*H136,2)</f>
        <v>0</v>
      </c>
      <c r="K136" s="281" t="s">
        <v>1</v>
      </c>
      <c r="L136" s="286"/>
      <c r="M136" s="287" t="s">
        <v>1</v>
      </c>
      <c r="N136" s="288" t="s">
        <v>41</v>
      </c>
      <c r="O136" s="85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AR136" s="244" t="s">
        <v>286</v>
      </c>
      <c r="AT136" s="244" t="s">
        <v>365</v>
      </c>
      <c r="AU136" s="244" t="s">
        <v>88</v>
      </c>
      <c r="AY136" s="16" t="s">
        <v>241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6" t="s">
        <v>88</v>
      </c>
      <c r="BK136" s="245">
        <f>ROUND(I136*H136,2)</f>
        <v>0</v>
      </c>
      <c r="BL136" s="16" t="s">
        <v>247</v>
      </c>
      <c r="BM136" s="244" t="s">
        <v>2210</v>
      </c>
    </row>
    <row r="137" s="1" customFormat="1" ht="16.5" customHeight="1">
      <c r="B137" s="37"/>
      <c r="C137" s="279" t="s">
        <v>314</v>
      </c>
      <c r="D137" s="279" t="s">
        <v>365</v>
      </c>
      <c r="E137" s="280" t="s">
        <v>2211</v>
      </c>
      <c r="F137" s="281" t="s">
        <v>2212</v>
      </c>
      <c r="G137" s="282" t="s">
        <v>134</v>
      </c>
      <c r="H137" s="283">
        <v>1</v>
      </c>
      <c r="I137" s="284"/>
      <c r="J137" s="285">
        <f>ROUND(I137*H137,2)</f>
        <v>0</v>
      </c>
      <c r="K137" s="281" t="s">
        <v>1</v>
      </c>
      <c r="L137" s="286"/>
      <c r="M137" s="287" t="s">
        <v>1</v>
      </c>
      <c r="N137" s="288" t="s">
        <v>41</v>
      </c>
      <c r="O137" s="85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AR137" s="244" t="s">
        <v>286</v>
      </c>
      <c r="AT137" s="244" t="s">
        <v>365</v>
      </c>
      <c r="AU137" s="244" t="s">
        <v>88</v>
      </c>
      <c r="AY137" s="16" t="s">
        <v>241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6" t="s">
        <v>88</v>
      </c>
      <c r="BK137" s="245">
        <f>ROUND(I137*H137,2)</f>
        <v>0</v>
      </c>
      <c r="BL137" s="16" t="s">
        <v>247</v>
      </c>
      <c r="BM137" s="244" t="s">
        <v>2213</v>
      </c>
    </row>
    <row r="138" s="1" customFormat="1" ht="16.5" customHeight="1">
      <c r="B138" s="37"/>
      <c r="C138" s="233" t="s">
        <v>322</v>
      </c>
      <c r="D138" s="233" t="s">
        <v>243</v>
      </c>
      <c r="E138" s="234" t="s">
        <v>2214</v>
      </c>
      <c r="F138" s="235" t="s">
        <v>2215</v>
      </c>
      <c r="G138" s="236" t="s">
        <v>2074</v>
      </c>
      <c r="H138" s="237">
        <v>1</v>
      </c>
      <c r="I138" s="238"/>
      <c r="J138" s="239">
        <f>ROUND(I138*H138,2)</f>
        <v>0</v>
      </c>
      <c r="K138" s="235" t="s">
        <v>1</v>
      </c>
      <c r="L138" s="42"/>
      <c r="M138" s="240" t="s">
        <v>1</v>
      </c>
      <c r="N138" s="241" t="s">
        <v>41</v>
      </c>
      <c r="O138" s="85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AR138" s="244" t="s">
        <v>247</v>
      </c>
      <c r="AT138" s="244" t="s">
        <v>243</v>
      </c>
      <c r="AU138" s="244" t="s">
        <v>88</v>
      </c>
      <c r="AY138" s="16" t="s">
        <v>241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6" t="s">
        <v>88</v>
      </c>
      <c r="BK138" s="245">
        <f>ROUND(I138*H138,2)</f>
        <v>0</v>
      </c>
      <c r="BL138" s="16" t="s">
        <v>247</v>
      </c>
      <c r="BM138" s="244" t="s">
        <v>2216</v>
      </c>
    </row>
    <row r="139" s="1" customFormat="1" ht="16.5" customHeight="1">
      <c r="B139" s="37"/>
      <c r="C139" s="233" t="s">
        <v>328</v>
      </c>
      <c r="D139" s="233" t="s">
        <v>243</v>
      </c>
      <c r="E139" s="234" t="s">
        <v>2217</v>
      </c>
      <c r="F139" s="235" t="s">
        <v>2218</v>
      </c>
      <c r="G139" s="236" t="s">
        <v>1844</v>
      </c>
      <c r="H139" s="237">
        <v>12</v>
      </c>
      <c r="I139" s="238"/>
      <c r="J139" s="239">
        <f>ROUND(I139*H139,2)</f>
        <v>0</v>
      </c>
      <c r="K139" s="235" t="s">
        <v>1</v>
      </c>
      <c r="L139" s="42"/>
      <c r="M139" s="240" t="s">
        <v>1</v>
      </c>
      <c r="N139" s="241" t="s">
        <v>41</v>
      </c>
      <c r="O139" s="85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AR139" s="244" t="s">
        <v>247</v>
      </c>
      <c r="AT139" s="244" t="s">
        <v>243</v>
      </c>
      <c r="AU139" s="244" t="s">
        <v>88</v>
      </c>
      <c r="AY139" s="16" t="s">
        <v>241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6" t="s">
        <v>88</v>
      </c>
      <c r="BK139" s="245">
        <f>ROUND(I139*H139,2)</f>
        <v>0</v>
      </c>
      <c r="BL139" s="16" t="s">
        <v>247</v>
      </c>
      <c r="BM139" s="244" t="s">
        <v>2219</v>
      </c>
    </row>
    <row r="140" s="1" customFormat="1" ht="24" customHeight="1">
      <c r="B140" s="37"/>
      <c r="C140" s="233" t="s">
        <v>318</v>
      </c>
      <c r="D140" s="233" t="s">
        <v>243</v>
      </c>
      <c r="E140" s="234" t="s">
        <v>2220</v>
      </c>
      <c r="F140" s="235" t="s">
        <v>2221</v>
      </c>
      <c r="G140" s="236" t="s">
        <v>2074</v>
      </c>
      <c r="H140" s="237">
        <v>1</v>
      </c>
      <c r="I140" s="238"/>
      <c r="J140" s="239">
        <f>ROUND(I140*H140,2)</f>
        <v>0</v>
      </c>
      <c r="K140" s="235" t="s">
        <v>1</v>
      </c>
      <c r="L140" s="42"/>
      <c r="M140" s="240" t="s">
        <v>1</v>
      </c>
      <c r="N140" s="241" t="s">
        <v>41</v>
      </c>
      <c r="O140" s="85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AR140" s="244" t="s">
        <v>247</v>
      </c>
      <c r="AT140" s="244" t="s">
        <v>243</v>
      </c>
      <c r="AU140" s="244" t="s">
        <v>88</v>
      </c>
      <c r="AY140" s="16" t="s">
        <v>241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6" t="s">
        <v>88</v>
      </c>
      <c r="BK140" s="245">
        <f>ROUND(I140*H140,2)</f>
        <v>0</v>
      </c>
      <c r="BL140" s="16" t="s">
        <v>247</v>
      </c>
      <c r="BM140" s="244" t="s">
        <v>2222</v>
      </c>
    </row>
    <row r="141" s="1" customFormat="1" ht="16.5" customHeight="1">
      <c r="B141" s="37"/>
      <c r="C141" s="233" t="s">
        <v>335</v>
      </c>
      <c r="D141" s="233" t="s">
        <v>243</v>
      </c>
      <c r="E141" s="234" t="s">
        <v>528</v>
      </c>
      <c r="F141" s="235" t="s">
        <v>2223</v>
      </c>
      <c r="G141" s="236" t="s">
        <v>139</v>
      </c>
      <c r="H141" s="237">
        <v>30</v>
      </c>
      <c r="I141" s="238"/>
      <c r="J141" s="239">
        <f>ROUND(I141*H141,2)</f>
        <v>0</v>
      </c>
      <c r="K141" s="235" t="s">
        <v>1</v>
      </c>
      <c r="L141" s="42"/>
      <c r="M141" s="240" t="s">
        <v>1</v>
      </c>
      <c r="N141" s="241" t="s">
        <v>41</v>
      </c>
      <c r="O141" s="85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AR141" s="244" t="s">
        <v>247</v>
      </c>
      <c r="AT141" s="244" t="s">
        <v>243</v>
      </c>
      <c r="AU141" s="244" t="s">
        <v>88</v>
      </c>
      <c r="AY141" s="16" t="s">
        <v>241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6" t="s">
        <v>88</v>
      </c>
      <c r="BK141" s="245">
        <f>ROUND(I141*H141,2)</f>
        <v>0</v>
      </c>
      <c r="BL141" s="16" t="s">
        <v>247</v>
      </c>
      <c r="BM141" s="244" t="s">
        <v>2224</v>
      </c>
    </row>
    <row r="142" s="1" customFormat="1" ht="16.5" customHeight="1">
      <c r="B142" s="37"/>
      <c r="C142" s="233" t="s">
        <v>341</v>
      </c>
      <c r="D142" s="233" t="s">
        <v>243</v>
      </c>
      <c r="E142" s="234" t="s">
        <v>2225</v>
      </c>
      <c r="F142" s="235" t="s">
        <v>2226</v>
      </c>
      <c r="G142" s="236" t="s">
        <v>2074</v>
      </c>
      <c r="H142" s="237">
        <v>1</v>
      </c>
      <c r="I142" s="238"/>
      <c r="J142" s="239">
        <f>ROUND(I142*H142,2)</f>
        <v>0</v>
      </c>
      <c r="K142" s="235" t="s">
        <v>1</v>
      </c>
      <c r="L142" s="42"/>
      <c r="M142" s="240" t="s">
        <v>1</v>
      </c>
      <c r="N142" s="241" t="s">
        <v>41</v>
      </c>
      <c r="O142" s="85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AR142" s="244" t="s">
        <v>247</v>
      </c>
      <c r="AT142" s="244" t="s">
        <v>243</v>
      </c>
      <c r="AU142" s="244" t="s">
        <v>88</v>
      </c>
      <c r="AY142" s="16" t="s">
        <v>241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6" t="s">
        <v>88</v>
      </c>
      <c r="BK142" s="245">
        <f>ROUND(I142*H142,2)</f>
        <v>0</v>
      </c>
      <c r="BL142" s="16" t="s">
        <v>247</v>
      </c>
      <c r="BM142" s="244" t="s">
        <v>2227</v>
      </c>
    </row>
    <row r="143" s="1" customFormat="1" ht="16.5" customHeight="1">
      <c r="B143" s="37"/>
      <c r="C143" s="233" t="s">
        <v>351</v>
      </c>
      <c r="D143" s="233" t="s">
        <v>243</v>
      </c>
      <c r="E143" s="234" t="s">
        <v>2228</v>
      </c>
      <c r="F143" s="235" t="s">
        <v>2229</v>
      </c>
      <c r="G143" s="236" t="s">
        <v>2074</v>
      </c>
      <c r="H143" s="237">
        <v>1</v>
      </c>
      <c r="I143" s="238"/>
      <c r="J143" s="239">
        <f>ROUND(I143*H143,2)</f>
        <v>0</v>
      </c>
      <c r="K143" s="235" t="s">
        <v>1</v>
      </c>
      <c r="L143" s="42"/>
      <c r="M143" s="240" t="s">
        <v>1</v>
      </c>
      <c r="N143" s="241" t="s">
        <v>41</v>
      </c>
      <c r="O143" s="85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AR143" s="244" t="s">
        <v>247</v>
      </c>
      <c r="AT143" s="244" t="s">
        <v>243</v>
      </c>
      <c r="AU143" s="244" t="s">
        <v>88</v>
      </c>
      <c r="AY143" s="16" t="s">
        <v>241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6" t="s">
        <v>88</v>
      </c>
      <c r="BK143" s="245">
        <f>ROUND(I143*H143,2)</f>
        <v>0</v>
      </c>
      <c r="BL143" s="16" t="s">
        <v>247</v>
      </c>
      <c r="BM143" s="244" t="s">
        <v>2230</v>
      </c>
    </row>
    <row r="144" s="1" customFormat="1" ht="16.5" customHeight="1">
      <c r="B144" s="37"/>
      <c r="C144" s="233" t="s">
        <v>7</v>
      </c>
      <c r="D144" s="233" t="s">
        <v>243</v>
      </c>
      <c r="E144" s="234" t="s">
        <v>2231</v>
      </c>
      <c r="F144" s="235" t="s">
        <v>2232</v>
      </c>
      <c r="G144" s="236" t="s">
        <v>325</v>
      </c>
      <c r="H144" s="237">
        <v>0.20000000000000001</v>
      </c>
      <c r="I144" s="238"/>
      <c r="J144" s="239">
        <f>ROUND(I144*H144,2)</f>
        <v>0</v>
      </c>
      <c r="K144" s="235" t="s">
        <v>1</v>
      </c>
      <c r="L144" s="42"/>
      <c r="M144" s="240" t="s">
        <v>1</v>
      </c>
      <c r="N144" s="241" t="s">
        <v>41</v>
      </c>
      <c r="O144" s="85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AR144" s="244" t="s">
        <v>247</v>
      </c>
      <c r="AT144" s="244" t="s">
        <v>243</v>
      </c>
      <c r="AU144" s="244" t="s">
        <v>88</v>
      </c>
      <c r="AY144" s="16" t="s">
        <v>241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6" t="s">
        <v>88</v>
      </c>
      <c r="BK144" s="245">
        <f>ROUND(I144*H144,2)</f>
        <v>0</v>
      </c>
      <c r="BL144" s="16" t="s">
        <v>247</v>
      </c>
      <c r="BM144" s="244" t="s">
        <v>2233</v>
      </c>
    </row>
    <row r="145" s="1" customFormat="1" ht="24" customHeight="1">
      <c r="B145" s="37"/>
      <c r="C145" s="233" t="s">
        <v>364</v>
      </c>
      <c r="D145" s="233" t="s">
        <v>243</v>
      </c>
      <c r="E145" s="234" t="s">
        <v>2234</v>
      </c>
      <c r="F145" s="235" t="s">
        <v>2235</v>
      </c>
      <c r="G145" s="236" t="s">
        <v>1844</v>
      </c>
      <c r="H145" s="237">
        <v>20</v>
      </c>
      <c r="I145" s="238"/>
      <c r="J145" s="239">
        <f>ROUND(I145*H145,2)</f>
        <v>0</v>
      </c>
      <c r="K145" s="235" t="s">
        <v>1</v>
      </c>
      <c r="L145" s="42"/>
      <c r="M145" s="240" t="s">
        <v>1</v>
      </c>
      <c r="N145" s="241" t="s">
        <v>41</v>
      </c>
      <c r="O145" s="85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AR145" s="244" t="s">
        <v>247</v>
      </c>
      <c r="AT145" s="244" t="s">
        <v>243</v>
      </c>
      <c r="AU145" s="244" t="s">
        <v>88</v>
      </c>
      <c r="AY145" s="16" t="s">
        <v>241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6" t="s">
        <v>88</v>
      </c>
      <c r="BK145" s="245">
        <f>ROUND(I145*H145,2)</f>
        <v>0</v>
      </c>
      <c r="BL145" s="16" t="s">
        <v>247</v>
      </c>
      <c r="BM145" s="244" t="s">
        <v>2236</v>
      </c>
    </row>
    <row r="146" s="1" customFormat="1" ht="24" customHeight="1">
      <c r="B146" s="37"/>
      <c r="C146" s="279" t="s">
        <v>369</v>
      </c>
      <c r="D146" s="279" t="s">
        <v>365</v>
      </c>
      <c r="E146" s="280" t="s">
        <v>2237</v>
      </c>
      <c r="F146" s="281" t="s">
        <v>2238</v>
      </c>
      <c r="G146" s="282" t="s">
        <v>1082</v>
      </c>
      <c r="H146" s="283">
        <v>50</v>
      </c>
      <c r="I146" s="284"/>
      <c r="J146" s="285">
        <f>ROUND(I146*H146,2)</f>
        <v>0</v>
      </c>
      <c r="K146" s="281" t="s">
        <v>1</v>
      </c>
      <c r="L146" s="286"/>
      <c r="M146" s="298" t="s">
        <v>1</v>
      </c>
      <c r="N146" s="299" t="s">
        <v>41</v>
      </c>
      <c r="O146" s="295"/>
      <c r="P146" s="296">
        <f>O146*H146</f>
        <v>0</v>
      </c>
      <c r="Q146" s="296">
        <v>0</v>
      </c>
      <c r="R146" s="296">
        <f>Q146*H146</f>
        <v>0</v>
      </c>
      <c r="S146" s="296">
        <v>0</v>
      </c>
      <c r="T146" s="297">
        <f>S146*H146</f>
        <v>0</v>
      </c>
      <c r="AR146" s="244" t="s">
        <v>286</v>
      </c>
      <c r="AT146" s="244" t="s">
        <v>365</v>
      </c>
      <c r="AU146" s="244" t="s">
        <v>88</v>
      </c>
      <c r="AY146" s="16" t="s">
        <v>241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6" t="s">
        <v>88</v>
      </c>
      <c r="BK146" s="245">
        <f>ROUND(I146*H146,2)</f>
        <v>0</v>
      </c>
      <c r="BL146" s="16" t="s">
        <v>247</v>
      </c>
      <c r="BM146" s="244" t="s">
        <v>2239</v>
      </c>
    </row>
    <row r="147" s="1" customFormat="1" ht="6.96" customHeight="1">
      <c r="B147" s="60"/>
      <c r="C147" s="61"/>
      <c r="D147" s="61"/>
      <c r="E147" s="61"/>
      <c r="F147" s="61"/>
      <c r="G147" s="61"/>
      <c r="H147" s="61"/>
      <c r="I147" s="183"/>
      <c r="J147" s="61"/>
      <c r="K147" s="61"/>
      <c r="L147" s="42"/>
    </row>
  </sheetData>
  <sheetProtection sheet="1" autoFilter="0" formatColumns="0" formatRows="0" objects="1" scenarios="1" spinCount="100000" saltValue="+U9jvyoUJ+S4nWTAkav4ObHIcppjKIMZn0bzs4InRsJF+KLAuPDubTZxqcX9BvWjXtRyop6p1UaSNRKB+nIvCg==" hashValue="IIdDpcBOOuTcLSxtzcl0pitgFSh6vOoNvlhZFaKMhMNu4HVW3VR6MVvN834JdfiM8PBS5p3rLhHfZtSsjl6lxA==" algorithmName="SHA-512" password="CC35"/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104</v>
      </c>
    </row>
    <row r="3" hidden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75</v>
      </c>
    </row>
    <row r="4" hidden="1" ht="24.96" customHeight="1">
      <c r="B4" s="19"/>
      <c r="D4" s="145" t="s">
        <v>110</v>
      </c>
      <c r="L4" s="19"/>
      <c r="M4" s="146" t="s">
        <v>9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47" t="s">
        <v>15</v>
      </c>
      <c r="L6" s="19"/>
    </row>
    <row r="7" hidden="1" ht="16.5" customHeight="1">
      <c r="B7" s="19"/>
      <c r="E7" s="148" t="str">
        <f>'Rekapitulácia stavby'!K6</f>
        <v>Rozšírenie kapacity ŠJ E. Lániho č.s.261/7 v Bytči - prístavba</v>
      </c>
      <c r="F7" s="147"/>
      <c r="G7" s="147"/>
      <c r="H7" s="147"/>
      <c r="L7" s="19"/>
    </row>
    <row r="8" hidden="1" s="1" customFormat="1" ht="12" customHeight="1">
      <c r="B8" s="42"/>
      <c r="D8" s="147" t="s">
        <v>123</v>
      </c>
      <c r="I8" s="149"/>
      <c r="L8" s="42"/>
    </row>
    <row r="9" hidden="1" s="1" customFormat="1" ht="36.96" customHeight="1">
      <c r="B9" s="42"/>
      <c r="E9" s="150" t="s">
        <v>2240</v>
      </c>
      <c r="F9" s="1"/>
      <c r="G9" s="1"/>
      <c r="H9" s="1"/>
      <c r="I9" s="149"/>
      <c r="L9" s="42"/>
    </row>
    <row r="10" hidden="1" s="1" customFormat="1">
      <c r="B10" s="42"/>
      <c r="I10" s="149"/>
      <c r="L10" s="42"/>
    </row>
    <row r="11" hidden="1" s="1" customFormat="1" ht="12" customHeight="1">
      <c r="B11" s="42"/>
      <c r="D11" s="147" t="s">
        <v>17</v>
      </c>
      <c r="F11" s="135" t="s">
        <v>1</v>
      </c>
      <c r="I11" s="151" t="s">
        <v>18</v>
      </c>
      <c r="J11" s="135" t="s">
        <v>1</v>
      </c>
      <c r="L11" s="42"/>
    </row>
    <row r="12" hidden="1" s="1" customFormat="1" ht="12" customHeight="1">
      <c r="B12" s="42"/>
      <c r="D12" s="147" t="s">
        <v>19</v>
      </c>
      <c r="F12" s="135" t="s">
        <v>20</v>
      </c>
      <c r="I12" s="151" t="s">
        <v>21</v>
      </c>
      <c r="J12" s="152" t="str">
        <f>'Rekapitulácia stavby'!AN8</f>
        <v>17. 6. 2019</v>
      </c>
      <c r="L12" s="42"/>
    </row>
    <row r="13" hidden="1" s="1" customFormat="1" ht="10.8" customHeight="1">
      <c r="B13" s="42"/>
      <c r="I13" s="149"/>
      <c r="L13" s="42"/>
    </row>
    <row r="14" hidden="1" s="1" customFormat="1" ht="12" customHeight="1">
      <c r="B14" s="42"/>
      <c r="D14" s="147" t="s">
        <v>23</v>
      </c>
      <c r="I14" s="151" t="s">
        <v>24</v>
      </c>
      <c r="J14" s="135" t="s">
        <v>1</v>
      </c>
      <c r="L14" s="42"/>
    </row>
    <row r="15" hidden="1" s="1" customFormat="1" ht="18" customHeight="1">
      <c r="B15" s="42"/>
      <c r="E15" s="135" t="s">
        <v>25</v>
      </c>
      <c r="I15" s="151" t="s">
        <v>26</v>
      </c>
      <c r="J15" s="135" t="s">
        <v>1</v>
      </c>
      <c r="L15" s="42"/>
    </row>
    <row r="16" hidden="1" s="1" customFormat="1" ht="6.96" customHeight="1">
      <c r="B16" s="42"/>
      <c r="I16" s="149"/>
      <c r="L16" s="42"/>
    </row>
    <row r="17" hidden="1" s="1" customFormat="1" ht="12" customHeight="1">
      <c r="B17" s="42"/>
      <c r="D17" s="147" t="s">
        <v>27</v>
      </c>
      <c r="I17" s="151" t="s">
        <v>24</v>
      </c>
      <c r="J17" s="32" t="str">
        <f>'Rekapitulácia stavby'!AN13</f>
        <v>Vyplň údaj</v>
      </c>
      <c r="L17" s="42"/>
    </row>
    <row r="18" hidden="1" s="1" customFormat="1" ht="18" customHeight="1">
      <c r="B18" s="42"/>
      <c r="E18" s="32" t="str">
        <f>'Rekapitulácia stavby'!E14</f>
        <v>Vyplň údaj</v>
      </c>
      <c r="F18" s="135"/>
      <c r="G18" s="135"/>
      <c r="H18" s="135"/>
      <c r="I18" s="151" t="s">
        <v>26</v>
      </c>
      <c r="J18" s="32" t="str">
        <f>'Rekapitulácia stavby'!AN14</f>
        <v>Vyplň údaj</v>
      </c>
      <c r="L18" s="42"/>
    </row>
    <row r="19" hidden="1" s="1" customFormat="1" ht="6.96" customHeight="1">
      <c r="B19" s="42"/>
      <c r="I19" s="149"/>
      <c r="L19" s="42"/>
    </row>
    <row r="20" hidden="1" s="1" customFormat="1" ht="12" customHeight="1">
      <c r="B20" s="42"/>
      <c r="D20" s="147" t="s">
        <v>29</v>
      </c>
      <c r="I20" s="151" t="s">
        <v>24</v>
      </c>
      <c r="J20" s="135" t="s">
        <v>1</v>
      </c>
      <c r="L20" s="42"/>
    </row>
    <row r="21" hidden="1" s="1" customFormat="1" ht="18" customHeight="1">
      <c r="B21" s="42"/>
      <c r="E21" s="135" t="s">
        <v>1860</v>
      </c>
      <c r="I21" s="151" t="s">
        <v>26</v>
      </c>
      <c r="J21" s="135" t="s">
        <v>1</v>
      </c>
      <c r="L21" s="42"/>
    </row>
    <row r="22" hidden="1" s="1" customFormat="1" ht="6.96" customHeight="1">
      <c r="B22" s="42"/>
      <c r="I22" s="149"/>
      <c r="L22" s="42"/>
    </row>
    <row r="23" hidden="1" s="1" customFormat="1" ht="12" customHeight="1">
      <c r="B23" s="42"/>
      <c r="D23" s="147" t="s">
        <v>32</v>
      </c>
      <c r="I23" s="151" t="s">
        <v>24</v>
      </c>
      <c r="J23" s="135" t="s">
        <v>1</v>
      </c>
      <c r="L23" s="42"/>
    </row>
    <row r="24" hidden="1" s="1" customFormat="1" ht="18" customHeight="1">
      <c r="B24" s="42"/>
      <c r="E24" s="135" t="s">
        <v>1861</v>
      </c>
      <c r="I24" s="151" t="s">
        <v>26</v>
      </c>
      <c r="J24" s="135" t="s">
        <v>1</v>
      </c>
      <c r="L24" s="42"/>
    </row>
    <row r="25" hidden="1" s="1" customFormat="1" ht="6.96" customHeight="1">
      <c r="B25" s="42"/>
      <c r="I25" s="149"/>
      <c r="L25" s="42"/>
    </row>
    <row r="26" hidden="1" s="1" customFormat="1" ht="12" customHeight="1">
      <c r="B26" s="42"/>
      <c r="D26" s="147" t="s">
        <v>34</v>
      </c>
      <c r="I26" s="149"/>
      <c r="L26" s="42"/>
    </row>
    <row r="27" hidden="1" s="7" customFormat="1" ht="16.5" customHeight="1">
      <c r="B27" s="153"/>
      <c r="E27" s="154" t="s">
        <v>1</v>
      </c>
      <c r="F27" s="154"/>
      <c r="G27" s="154"/>
      <c r="H27" s="154"/>
      <c r="I27" s="155"/>
      <c r="L27" s="153"/>
    </row>
    <row r="28" hidden="1" s="1" customFormat="1" ht="6.96" customHeight="1">
      <c r="B28" s="42"/>
      <c r="I28" s="149"/>
      <c r="L28" s="42"/>
    </row>
    <row r="29" hidden="1" s="1" customFormat="1" ht="6.96" customHeight="1">
      <c r="B29" s="42"/>
      <c r="D29" s="77"/>
      <c r="E29" s="77"/>
      <c r="F29" s="77"/>
      <c r="G29" s="77"/>
      <c r="H29" s="77"/>
      <c r="I29" s="157"/>
      <c r="J29" s="77"/>
      <c r="K29" s="77"/>
      <c r="L29" s="42"/>
    </row>
    <row r="30" hidden="1" s="1" customFormat="1" ht="25.44" customHeight="1">
      <c r="B30" s="42"/>
      <c r="D30" s="158" t="s">
        <v>35</v>
      </c>
      <c r="I30" s="149"/>
      <c r="J30" s="159">
        <f>ROUND(J125, 2)</f>
        <v>0</v>
      </c>
      <c r="L30" s="42"/>
    </row>
    <row r="31" hidden="1" s="1" customFormat="1" ht="6.96" customHeight="1">
      <c r="B31" s="42"/>
      <c r="D31" s="77"/>
      <c r="E31" s="77"/>
      <c r="F31" s="77"/>
      <c r="G31" s="77"/>
      <c r="H31" s="77"/>
      <c r="I31" s="157"/>
      <c r="J31" s="77"/>
      <c r="K31" s="77"/>
      <c r="L31" s="42"/>
    </row>
    <row r="32" hidden="1" s="1" customFormat="1" ht="14.4" customHeight="1">
      <c r="B32" s="42"/>
      <c r="F32" s="160" t="s">
        <v>37</v>
      </c>
      <c r="I32" s="161" t="s">
        <v>36</v>
      </c>
      <c r="J32" s="160" t="s">
        <v>38</v>
      </c>
      <c r="L32" s="42"/>
    </row>
    <row r="33" hidden="1" s="1" customFormat="1" ht="14.4" customHeight="1">
      <c r="B33" s="42"/>
      <c r="D33" s="162" t="s">
        <v>39</v>
      </c>
      <c r="E33" s="147" t="s">
        <v>40</v>
      </c>
      <c r="F33" s="163">
        <f>ROUND((SUM(BE125:BE168)),  2)</f>
        <v>0</v>
      </c>
      <c r="I33" s="164">
        <v>0.20000000000000001</v>
      </c>
      <c r="J33" s="163">
        <f>ROUND(((SUM(BE125:BE168))*I33),  2)</f>
        <v>0</v>
      </c>
      <c r="L33" s="42"/>
    </row>
    <row r="34" hidden="1" s="1" customFormat="1" ht="14.4" customHeight="1">
      <c r="B34" s="42"/>
      <c r="E34" s="147" t="s">
        <v>41</v>
      </c>
      <c r="F34" s="163">
        <f>ROUND((SUM(BF125:BF168)),  2)</f>
        <v>0</v>
      </c>
      <c r="I34" s="164">
        <v>0.20000000000000001</v>
      </c>
      <c r="J34" s="163">
        <f>ROUND(((SUM(BF125:BF168))*I34),  2)</f>
        <v>0</v>
      </c>
      <c r="L34" s="42"/>
    </row>
    <row r="35" hidden="1" s="1" customFormat="1" ht="14.4" customHeight="1">
      <c r="B35" s="42"/>
      <c r="E35" s="147" t="s">
        <v>42</v>
      </c>
      <c r="F35" s="163">
        <f>ROUND((SUM(BG125:BG168)),  2)</f>
        <v>0</v>
      </c>
      <c r="I35" s="164">
        <v>0.20000000000000001</v>
      </c>
      <c r="J35" s="163">
        <f>0</f>
        <v>0</v>
      </c>
      <c r="L35" s="42"/>
    </row>
    <row r="36" hidden="1" s="1" customFormat="1" ht="14.4" customHeight="1">
      <c r="B36" s="42"/>
      <c r="E36" s="147" t="s">
        <v>43</v>
      </c>
      <c r="F36" s="163">
        <f>ROUND((SUM(BH125:BH168)),  2)</f>
        <v>0</v>
      </c>
      <c r="I36" s="164">
        <v>0.20000000000000001</v>
      </c>
      <c r="J36" s="163">
        <f>0</f>
        <v>0</v>
      </c>
      <c r="L36" s="42"/>
    </row>
    <row r="37" hidden="1" s="1" customFormat="1" ht="14.4" customHeight="1">
      <c r="B37" s="42"/>
      <c r="E37" s="147" t="s">
        <v>44</v>
      </c>
      <c r="F37" s="163">
        <f>ROUND((SUM(BI125:BI168)),  2)</f>
        <v>0</v>
      </c>
      <c r="I37" s="164">
        <v>0</v>
      </c>
      <c r="J37" s="163">
        <f>0</f>
        <v>0</v>
      </c>
      <c r="L37" s="42"/>
    </row>
    <row r="38" hidden="1" s="1" customFormat="1" ht="6.96" customHeight="1">
      <c r="B38" s="42"/>
      <c r="I38" s="149"/>
      <c r="L38" s="42"/>
    </row>
    <row r="39" hidden="1" s="1" customFormat="1" ht="25.44" customHeight="1">
      <c r="B39" s="42"/>
      <c r="C39" s="165"/>
      <c r="D39" s="166" t="s">
        <v>45</v>
      </c>
      <c r="E39" s="167"/>
      <c r="F39" s="167"/>
      <c r="G39" s="168" t="s">
        <v>46</v>
      </c>
      <c r="H39" s="169" t="s">
        <v>47</v>
      </c>
      <c r="I39" s="170"/>
      <c r="J39" s="171">
        <f>SUM(J30:J37)</f>
        <v>0</v>
      </c>
      <c r="K39" s="172"/>
      <c r="L39" s="42"/>
    </row>
    <row r="40" hidden="1" s="1" customFormat="1" ht="14.4" customHeight="1">
      <c r="B40" s="42"/>
      <c r="I40" s="149"/>
      <c r="L40" s="42"/>
    </row>
    <row r="41" hidden="1" ht="14.4" customHeight="1">
      <c r="B41" s="19"/>
      <c r="L41" s="19"/>
    </row>
    <row r="42" hidden="1" ht="14.4" customHeight="1">
      <c r="B42" s="19"/>
      <c r="L42" s="19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73" t="s">
        <v>48</v>
      </c>
      <c r="E50" s="174"/>
      <c r="F50" s="174"/>
      <c r="G50" s="173" t="s">
        <v>49</v>
      </c>
      <c r="H50" s="174"/>
      <c r="I50" s="175"/>
      <c r="J50" s="174"/>
      <c r="K50" s="174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76" t="s">
        <v>50</v>
      </c>
      <c r="E61" s="177"/>
      <c r="F61" s="178" t="s">
        <v>51</v>
      </c>
      <c r="G61" s="176" t="s">
        <v>50</v>
      </c>
      <c r="H61" s="177"/>
      <c r="I61" s="179"/>
      <c r="J61" s="180" t="s">
        <v>51</v>
      </c>
      <c r="K61" s="177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73" t="s">
        <v>52</v>
      </c>
      <c r="E65" s="174"/>
      <c r="F65" s="174"/>
      <c r="G65" s="173" t="s">
        <v>53</v>
      </c>
      <c r="H65" s="174"/>
      <c r="I65" s="175"/>
      <c r="J65" s="174"/>
      <c r="K65" s="174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76" t="s">
        <v>50</v>
      </c>
      <c r="E76" s="177"/>
      <c r="F76" s="178" t="s">
        <v>51</v>
      </c>
      <c r="G76" s="176" t="s">
        <v>50</v>
      </c>
      <c r="H76" s="177"/>
      <c r="I76" s="179"/>
      <c r="J76" s="180" t="s">
        <v>51</v>
      </c>
      <c r="K76" s="177"/>
      <c r="L76" s="42"/>
    </row>
    <row r="77" hidden="1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2"/>
    </row>
    <row r="78" hidden="1"/>
    <row r="79" hidden="1"/>
    <row r="80" hidden="1"/>
    <row r="81" hidden="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2"/>
    </row>
    <row r="82" hidden="1" s="1" customFormat="1" ht="24.96" customHeight="1">
      <c r="B82" s="37"/>
      <c r="C82" s="22" t="s">
        <v>200</v>
      </c>
      <c r="D82" s="38"/>
      <c r="E82" s="38"/>
      <c r="F82" s="38"/>
      <c r="G82" s="38"/>
      <c r="H82" s="38"/>
      <c r="I82" s="149"/>
      <c r="J82" s="38"/>
      <c r="K82" s="38"/>
      <c r="L82" s="42"/>
    </row>
    <row r="83" hidden="1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hidden="1" s="1" customFormat="1" ht="12" customHeight="1">
      <c r="B84" s="37"/>
      <c r="C84" s="31" t="s">
        <v>15</v>
      </c>
      <c r="D84" s="38"/>
      <c r="E84" s="38"/>
      <c r="F84" s="38"/>
      <c r="G84" s="38"/>
      <c r="H84" s="38"/>
      <c r="I84" s="149"/>
      <c r="J84" s="38"/>
      <c r="K84" s="38"/>
      <c r="L84" s="42"/>
    </row>
    <row r="85" hidden="1" s="1" customFormat="1" ht="16.5" customHeight="1">
      <c r="B85" s="37"/>
      <c r="C85" s="38"/>
      <c r="D85" s="38"/>
      <c r="E85" s="187" t="str">
        <f>E7</f>
        <v>Rozšírenie kapacity ŠJ E. Lániho č.s.261/7 v Bytči - prístavba</v>
      </c>
      <c r="F85" s="31"/>
      <c r="G85" s="31"/>
      <c r="H85" s="31"/>
      <c r="I85" s="149"/>
      <c r="J85" s="38"/>
      <c r="K85" s="38"/>
      <c r="L85" s="42"/>
    </row>
    <row r="86" hidden="1" s="1" customFormat="1" ht="12" customHeight="1">
      <c r="B86" s="37"/>
      <c r="C86" s="31" t="s">
        <v>123</v>
      </c>
      <c r="D86" s="38"/>
      <c r="E86" s="38"/>
      <c r="F86" s="38"/>
      <c r="G86" s="38"/>
      <c r="H86" s="38"/>
      <c r="I86" s="149"/>
      <c r="J86" s="38"/>
      <c r="K86" s="38"/>
      <c r="L86" s="42"/>
    </row>
    <row r="87" hidden="1" s="1" customFormat="1" ht="16.5" customHeight="1">
      <c r="B87" s="37"/>
      <c r="C87" s="38"/>
      <c r="D87" s="38"/>
      <c r="E87" s="70" t="str">
        <f>E9</f>
        <v>SO 02 - Daždová kanalizácia - exteriér</v>
      </c>
      <c r="F87" s="38"/>
      <c r="G87" s="38"/>
      <c r="H87" s="38"/>
      <c r="I87" s="149"/>
      <c r="J87" s="38"/>
      <c r="K87" s="38"/>
      <c r="L87" s="42"/>
    </row>
    <row r="88" hidden="1" s="1" customFormat="1" ht="6.96" customHeight="1">
      <c r="B88" s="37"/>
      <c r="C88" s="38"/>
      <c r="D88" s="38"/>
      <c r="E88" s="38"/>
      <c r="F88" s="38"/>
      <c r="G88" s="38"/>
      <c r="H88" s="38"/>
      <c r="I88" s="149"/>
      <c r="J88" s="38"/>
      <c r="K88" s="38"/>
      <c r="L88" s="42"/>
    </row>
    <row r="89" hidden="1" s="1" customFormat="1" ht="12" customHeight="1">
      <c r="B89" s="37"/>
      <c r="C89" s="31" t="s">
        <v>19</v>
      </c>
      <c r="D89" s="38"/>
      <c r="E89" s="38"/>
      <c r="F89" s="26" t="str">
        <f>F12</f>
        <v>Bytča</v>
      </c>
      <c r="G89" s="38"/>
      <c r="H89" s="38"/>
      <c r="I89" s="151" t="s">
        <v>21</v>
      </c>
      <c r="J89" s="73" t="str">
        <f>IF(J12="","",J12)</f>
        <v>17. 6. 2019</v>
      </c>
      <c r="K89" s="38"/>
      <c r="L89" s="42"/>
    </row>
    <row r="90" hidden="1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hidden="1" s="1" customFormat="1" ht="15.15" customHeight="1">
      <c r="B91" s="37"/>
      <c r="C91" s="31" t="s">
        <v>23</v>
      </c>
      <c r="D91" s="38"/>
      <c r="E91" s="38"/>
      <c r="F91" s="26" t="str">
        <f>E15</f>
        <v>Mesto Bytča, Námestie SR 1, Bytča</v>
      </c>
      <c r="G91" s="38"/>
      <c r="H91" s="38"/>
      <c r="I91" s="151" t="s">
        <v>29</v>
      </c>
      <c r="J91" s="35" t="str">
        <f>E21</f>
        <v>Ing. Ján Bátor</v>
      </c>
      <c r="K91" s="38"/>
      <c r="L91" s="42"/>
    </row>
    <row r="92" hidden="1" s="1" customFormat="1" ht="15.15" customHeight="1">
      <c r="B92" s="37"/>
      <c r="C92" s="31" t="s">
        <v>27</v>
      </c>
      <c r="D92" s="38"/>
      <c r="E92" s="38"/>
      <c r="F92" s="26" t="str">
        <f>IF(E18="","",E18)</f>
        <v>Vyplň údaj</v>
      </c>
      <c r="G92" s="38"/>
      <c r="H92" s="38"/>
      <c r="I92" s="151" t="s">
        <v>32</v>
      </c>
      <c r="J92" s="35" t="str">
        <f>E24</f>
        <v>Bc. Marek Kovačic</v>
      </c>
      <c r="K92" s="38"/>
      <c r="L92" s="42"/>
    </row>
    <row r="93" hidden="1" s="1" customFormat="1" ht="10.32" customHeight="1">
      <c r="B93" s="37"/>
      <c r="C93" s="38"/>
      <c r="D93" s="38"/>
      <c r="E93" s="38"/>
      <c r="F93" s="38"/>
      <c r="G93" s="38"/>
      <c r="H93" s="38"/>
      <c r="I93" s="149"/>
      <c r="J93" s="38"/>
      <c r="K93" s="38"/>
      <c r="L93" s="42"/>
    </row>
    <row r="94" hidden="1" s="1" customFormat="1" ht="29.28" customHeight="1">
      <c r="B94" s="37"/>
      <c r="C94" s="188" t="s">
        <v>201</v>
      </c>
      <c r="D94" s="189"/>
      <c r="E94" s="189"/>
      <c r="F94" s="189"/>
      <c r="G94" s="189"/>
      <c r="H94" s="189"/>
      <c r="I94" s="190"/>
      <c r="J94" s="191" t="s">
        <v>202</v>
      </c>
      <c r="K94" s="189"/>
      <c r="L94" s="42"/>
    </row>
    <row r="95" hidden="1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hidden="1" s="1" customFormat="1" ht="22.8" customHeight="1">
      <c r="B96" s="37"/>
      <c r="C96" s="192" t="s">
        <v>203</v>
      </c>
      <c r="D96" s="38"/>
      <c r="E96" s="38"/>
      <c r="F96" s="38"/>
      <c r="G96" s="38"/>
      <c r="H96" s="38"/>
      <c r="I96" s="149"/>
      <c r="J96" s="104">
        <f>J125</f>
        <v>0</v>
      </c>
      <c r="K96" s="38"/>
      <c r="L96" s="42"/>
      <c r="AU96" s="16" t="s">
        <v>204</v>
      </c>
    </row>
    <row r="97" hidden="1" s="8" customFormat="1" ht="24.96" customHeight="1">
      <c r="B97" s="193"/>
      <c r="C97" s="194"/>
      <c r="D97" s="195" t="s">
        <v>205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</row>
    <row r="98" hidden="1" s="9" customFormat="1" ht="19.92" customHeight="1">
      <c r="B98" s="200"/>
      <c r="C98" s="127"/>
      <c r="D98" s="201" t="s">
        <v>206</v>
      </c>
      <c r="E98" s="202"/>
      <c r="F98" s="202"/>
      <c r="G98" s="202"/>
      <c r="H98" s="202"/>
      <c r="I98" s="203"/>
      <c r="J98" s="204">
        <f>J127</f>
        <v>0</v>
      </c>
      <c r="K98" s="127"/>
      <c r="L98" s="205"/>
    </row>
    <row r="99" hidden="1" s="9" customFormat="1" ht="19.92" customHeight="1">
      <c r="B99" s="200"/>
      <c r="C99" s="127"/>
      <c r="D99" s="201" t="s">
        <v>209</v>
      </c>
      <c r="E99" s="202"/>
      <c r="F99" s="202"/>
      <c r="G99" s="202"/>
      <c r="H99" s="202"/>
      <c r="I99" s="203"/>
      <c r="J99" s="204">
        <f>J140</f>
        <v>0</v>
      </c>
      <c r="K99" s="127"/>
      <c r="L99" s="205"/>
    </row>
    <row r="100" hidden="1" s="9" customFormat="1" ht="19.92" customHeight="1">
      <c r="B100" s="200"/>
      <c r="C100" s="127"/>
      <c r="D100" s="201" t="s">
        <v>2241</v>
      </c>
      <c r="E100" s="202"/>
      <c r="F100" s="202"/>
      <c r="G100" s="202"/>
      <c r="H100" s="202"/>
      <c r="I100" s="203"/>
      <c r="J100" s="204">
        <f>J142</f>
        <v>0</v>
      </c>
      <c r="K100" s="127"/>
      <c r="L100" s="205"/>
    </row>
    <row r="101" hidden="1" s="9" customFormat="1" ht="19.92" customHeight="1">
      <c r="B101" s="200"/>
      <c r="C101" s="127"/>
      <c r="D101" s="201" t="s">
        <v>212</v>
      </c>
      <c r="E101" s="202"/>
      <c r="F101" s="202"/>
      <c r="G101" s="202"/>
      <c r="H101" s="202"/>
      <c r="I101" s="203"/>
      <c r="J101" s="204">
        <f>J154</f>
        <v>0</v>
      </c>
      <c r="K101" s="127"/>
      <c r="L101" s="205"/>
    </row>
    <row r="102" hidden="1" s="9" customFormat="1" ht="19.92" customHeight="1">
      <c r="B102" s="200"/>
      <c r="C102" s="127"/>
      <c r="D102" s="201" t="s">
        <v>213</v>
      </c>
      <c r="E102" s="202"/>
      <c r="F102" s="202"/>
      <c r="G102" s="202"/>
      <c r="H102" s="202"/>
      <c r="I102" s="203"/>
      <c r="J102" s="204">
        <f>J157</f>
        <v>0</v>
      </c>
      <c r="K102" s="127"/>
      <c r="L102" s="205"/>
    </row>
    <row r="103" hidden="1" s="8" customFormat="1" ht="24.96" customHeight="1">
      <c r="B103" s="193"/>
      <c r="C103" s="194"/>
      <c r="D103" s="195" t="s">
        <v>214</v>
      </c>
      <c r="E103" s="196"/>
      <c r="F103" s="196"/>
      <c r="G103" s="196"/>
      <c r="H103" s="196"/>
      <c r="I103" s="197"/>
      <c r="J103" s="198">
        <f>J159</f>
        <v>0</v>
      </c>
      <c r="K103" s="194"/>
      <c r="L103" s="199"/>
    </row>
    <row r="104" hidden="1" s="9" customFormat="1" ht="19.92" customHeight="1">
      <c r="B104" s="200"/>
      <c r="C104" s="127"/>
      <c r="D104" s="201" t="s">
        <v>1862</v>
      </c>
      <c r="E104" s="202"/>
      <c r="F104" s="202"/>
      <c r="G104" s="202"/>
      <c r="H104" s="202"/>
      <c r="I104" s="203"/>
      <c r="J104" s="204">
        <f>J160</f>
        <v>0</v>
      </c>
      <c r="K104" s="127"/>
      <c r="L104" s="205"/>
    </row>
    <row r="105" hidden="1" s="8" customFormat="1" ht="24.96" customHeight="1">
      <c r="B105" s="193"/>
      <c r="C105" s="194"/>
      <c r="D105" s="195" t="s">
        <v>1557</v>
      </c>
      <c r="E105" s="196"/>
      <c r="F105" s="196"/>
      <c r="G105" s="196"/>
      <c r="H105" s="196"/>
      <c r="I105" s="197"/>
      <c r="J105" s="198">
        <f>J167</f>
        <v>0</v>
      </c>
      <c r="K105" s="194"/>
      <c r="L105" s="199"/>
    </row>
    <row r="106" hidden="1" s="1" customFormat="1" ht="21.84" customHeight="1">
      <c r="B106" s="37"/>
      <c r="C106" s="38"/>
      <c r="D106" s="38"/>
      <c r="E106" s="38"/>
      <c r="F106" s="38"/>
      <c r="G106" s="38"/>
      <c r="H106" s="38"/>
      <c r="I106" s="149"/>
      <c r="J106" s="38"/>
      <c r="K106" s="38"/>
      <c r="L106" s="42"/>
    </row>
    <row r="107" hidden="1" s="1" customFormat="1" ht="6.96" customHeight="1">
      <c r="B107" s="60"/>
      <c r="C107" s="61"/>
      <c r="D107" s="61"/>
      <c r="E107" s="61"/>
      <c r="F107" s="61"/>
      <c r="G107" s="61"/>
      <c r="H107" s="61"/>
      <c r="I107" s="183"/>
      <c r="J107" s="61"/>
      <c r="K107" s="61"/>
      <c r="L107" s="42"/>
    </row>
    <row r="108" hidden="1"/>
    <row r="109" hidden="1"/>
    <row r="110" hidden="1"/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86"/>
      <c r="J111" s="63"/>
      <c r="K111" s="63"/>
      <c r="L111" s="42"/>
    </row>
    <row r="112" s="1" customFormat="1" ht="24.96" customHeight="1">
      <c r="B112" s="37"/>
      <c r="C112" s="22" t="s">
        <v>227</v>
      </c>
      <c r="D112" s="38"/>
      <c r="E112" s="38"/>
      <c r="F112" s="38"/>
      <c r="G112" s="38"/>
      <c r="H112" s="38"/>
      <c r="I112" s="149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9"/>
      <c r="J113" s="38"/>
      <c r="K113" s="38"/>
      <c r="L113" s="42"/>
    </row>
    <row r="114" s="1" customFormat="1" ht="12" customHeight="1">
      <c r="B114" s="37"/>
      <c r="C114" s="31" t="s">
        <v>15</v>
      </c>
      <c r="D114" s="38"/>
      <c r="E114" s="38"/>
      <c r="F114" s="38"/>
      <c r="G114" s="38"/>
      <c r="H114" s="38"/>
      <c r="I114" s="149"/>
      <c r="J114" s="38"/>
      <c r="K114" s="38"/>
      <c r="L114" s="42"/>
    </row>
    <row r="115" s="1" customFormat="1" ht="16.5" customHeight="1">
      <c r="B115" s="37"/>
      <c r="C115" s="38"/>
      <c r="D115" s="38"/>
      <c r="E115" s="187" t="str">
        <f>E7</f>
        <v>Rozšírenie kapacity ŠJ E. Lániho č.s.261/7 v Bytči - prístavba</v>
      </c>
      <c r="F115" s="31"/>
      <c r="G115" s="31"/>
      <c r="H115" s="31"/>
      <c r="I115" s="149"/>
      <c r="J115" s="38"/>
      <c r="K115" s="38"/>
      <c r="L115" s="42"/>
    </row>
    <row r="116" s="1" customFormat="1" ht="12" customHeight="1">
      <c r="B116" s="37"/>
      <c r="C116" s="31" t="s">
        <v>123</v>
      </c>
      <c r="D116" s="38"/>
      <c r="E116" s="38"/>
      <c r="F116" s="38"/>
      <c r="G116" s="38"/>
      <c r="H116" s="38"/>
      <c r="I116" s="149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E9</f>
        <v>SO 02 - Daždová kanalizácia - exteriér</v>
      </c>
      <c r="F117" s="38"/>
      <c r="G117" s="38"/>
      <c r="H117" s="38"/>
      <c r="I117" s="149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9"/>
      <c r="J118" s="38"/>
      <c r="K118" s="38"/>
      <c r="L118" s="42"/>
    </row>
    <row r="119" s="1" customFormat="1" ht="12" customHeight="1">
      <c r="B119" s="37"/>
      <c r="C119" s="31" t="s">
        <v>19</v>
      </c>
      <c r="D119" s="38"/>
      <c r="E119" s="38"/>
      <c r="F119" s="26" t="str">
        <f>F12</f>
        <v>Bytča</v>
      </c>
      <c r="G119" s="38"/>
      <c r="H119" s="38"/>
      <c r="I119" s="151" t="s">
        <v>21</v>
      </c>
      <c r="J119" s="73" t="str">
        <f>IF(J12="","",J12)</f>
        <v>17. 6. 2019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9"/>
      <c r="J120" s="38"/>
      <c r="K120" s="38"/>
      <c r="L120" s="42"/>
    </row>
    <row r="121" s="1" customFormat="1" ht="15.15" customHeight="1">
      <c r="B121" s="37"/>
      <c r="C121" s="31" t="s">
        <v>23</v>
      </c>
      <c r="D121" s="38"/>
      <c r="E121" s="38"/>
      <c r="F121" s="26" t="str">
        <f>E15</f>
        <v>Mesto Bytča, Námestie SR 1, Bytča</v>
      </c>
      <c r="G121" s="38"/>
      <c r="H121" s="38"/>
      <c r="I121" s="151" t="s">
        <v>29</v>
      </c>
      <c r="J121" s="35" t="str">
        <f>E21</f>
        <v>Ing. Ján Bátor</v>
      </c>
      <c r="K121" s="38"/>
      <c r="L121" s="42"/>
    </row>
    <row r="122" s="1" customFormat="1" ht="15.15" customHeight="1">
      <c r="B122" s="37"/>
      <c r="C122" s="31" t="s">
        <v>27</v>
      </c>
      <c r="D122" s="38"/>
      <c r="E122" s="38"/>
      <c r="F122" s="26" t="str">
        <f>IF(E18="","",E18)</f>
        <v>Vyplň údaj</v>
      </c>
      <c r="G122" s="38"/>
      <c r="H122" s="38"/>
      <c r="I122" s="151" t="s">
        <v>32</v>
      </c>
      <c r="J122" s="35" t="str">
        <f>E24</f>
        <v>Bc. Marek Kovačic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49"/>
      <c r="J123" s="38"/>
      <c r="K123" s="38"/>
      <c r="L123" s="42"/>
    </row>
    <row r="124" s="10" customFormat="1" ht="29.28" customHeight="1">
      <c r="B124" s="206"/>
      <c r="C124" s="207" t="s">
        <v>228</v>
      </c>
      <c r="D124" s="208" t="s">
        <v>60</v>
      </c>
      <c r="E124" s="208" t="s">
        <v>56</v>
      </c>
      <c r="F124" s="208" t="s">
        <v>57</v>
      </c>
      <c r="G124" s="208" t="s">
        <v>229</v>
      </c>
      <c r="H124" s="208" t="s">
        <v>230</v>
      </c>
      <c r="I124" s="209" t="s">
        <v>231</v>
      </c>
      <c r="J124" s="210" t="s">
        <v>202</v>
      </c>
      <c r="K124" s="211" t="s">
        <v>232</v>
      </c>
      <c r="L124" s="212"/>
      <c r="M124" s="94" t="s">
        <v>1</v>
      </c>
      <c r="N124" s="95" t="s">
        <v>39</v>
      </c>
      <c r="O124" s="95" t="s">
        <v>233</v>
      </c>
      <c r="P124" s="95" t="s">
        <v>234</v>
      </c>
      <c r="Q124" s="95" t="s">
        <v>235</v>
      </c>
      <c r="R124" s="95" t="s">
        <v>236</v>
      </c>
      <c r="S124" s="95" t="s">
        <v>237</v>
      </c>
      <c r="T124" s="96" t="s">
        <v>238</v>
      </c>
    </row>
    <row r="125" s="1" customFormat="1" ht="22.8" customHeight="1">
      <c r="B125" s="37"/>
      <c r="C125" s="101" t="s">
        <v>203</v>
      </c>
      <c r="D125" s="38"/>
      <c r="E125" s="38"/>
      <c r="F125" s="38"/>
      <c r="G125" s="38"/>
      <c r="H125" s="38"/>
      <c r="I125" s="149"/>
      <c r="J125" s="213">
        <f>BK125</f>
        <v>0</v>
      </c>
      <c r="K125" s="38"/>
      <c r="L125" s="42"/>
      <c r="M125" s="97"/>
      <c r="N125" s="98"/>
      <c r="O125" s="98"/>
      <c r="P125" s="214">
        <f>P126+P159+P167</f>
        <v>0</v>
      </c>
      <c r="Q125" s="98"/>
      <c r="R125" s="214">
        <f>R126+R159+R167</f>
        <v>0</v>
      </c>
      <c r="S125" s="98"/>
      <c r="T125" s="215">
        <f>T126+T159+T167</f>
        <v>0</v>
      </c>
      <c r="AT125" s="16" t="s">
        <v>74</v>
      </c>
      <c r="AU125" s="16" t="s">
        <v>204</v>
      </c>
      <c r="BK125" s="216">
        <f>BK126+BK159+BK167</f>
        <v>0</v>
      </c>
    </row>
    <row r="126" s="11" customFormat="1" ht="25.92" customHeight="1">
      <c r="B126" s="217"/>
      <c r="C126" s="218"/>
      <c r="D126" s="219" t="s">
        <v>74</v>
      </c>
      <c r="E126" s="220" t="s">
        <v>239</v>
      </c>
      <c r="F126" s="220" t="s">
        <v>240</v>
      </c>
      <c r="G126" s="218"/>
      <c r="H126" s="218"/>
      <c r="I126" s="221"/>
      <c r="J126" s="222">
        <f>BK126</f>
        <v>0</v>
      </c>
      <c r="K126" s="218"/>
      <c r="L126" s="223"/>
      <c r="M126" s="224"/>
      <c r="N126" s="225"/>
      <c r="O126" s="225"/>
      <c r="P126" s="226">
        <f>P127+P140+P142+P154+P157</f>
        <v>0</v>
      </c>
      <c r="Q126" s="225"/>
      <c r="R126" s="226">
        <f>R127+R140+R142+R154+R157</f>
        <v>0</v>
      </c>
      <c r="S126" s="225"/>
      <c r="T126" s="227">
        <f>T127+T140+T142+T154+T157</f>
        <v>0</v>
      </c>
      <c r="AR126" s="228" t="s">
        <v>82</v>
      </c>
      <c r="AT126" s="229" t="s">
        <v>74</v>
      </c>
      <c r="AU126" s="229" t="s">
        <v>75</v>
      </c>
      <c r="AY126" s="228" t="s">
        <v>241</v>
      </c>
      <c r="BK126" s="230">
        <f>BK127+BK140+BK142+BK154+BK157</f>
        <v>0</v>
      </c>
    </row>
    <row r="127" s="11" customFormat="1" ht="22.8" customHeight="1">
      <c r="B127" s="217"/>
      <c r="C127" s="218"/>
      <c r="D127" s="219" t="s">
        <v>74</v>
      </c>
      <c r="E127" s="231" t="s">
        <v>82</v>
      </c>
      <c r="F127" s="231" t="s">
        <v>242</v>
      </c>
      <c r="G127" s="218"/>
      <c r="H127" s="218"/>
      <c r="I127" s="221"/>
      <c r="J127" s="232">
        <f>BK127</f>
        <v>0</v>
      </c>
      <c r="K127" s="218"/>
      <c r="L127" s="223"/>
      <c r="M127" s="224"/>
      <c r="N127" s="225"/>
      <c r="O127" s="225"/>
      <c r="P127" s="226">
        <f>SUM(P128:P139)</f>
        <v>0</v>
      </c>
      <c r="Q127" s="225"/>
      <c r="R127" s="226">
        <f>SUM(R128:R139)</f>
        <v>0</v>
      </c>
      <c r="S127" s="225"/>
      <c r="T127" s="227">
        <f>SUM(T128:T139)</f>
        <v>0</v>
      </c>
      <c r="AR127" s="228" t="s">
        <v>82</v>
      </c>
      <c r="AT127" s="229" t="s">
        <v>74</v>
      </c>
      <c r="AU127" s="229" t="s">
        <v>82</v>
      </c>
      <c r="AY127" s="228" t="s">
        <v>241</v>
      </c>
      <c r="BK127" s="230">
        <f>SUM(BK128:BK139)</f>
        <v>0</v>
      </c>
    </row>
    <row r="128" s="1" customFormat="1" ht="16.5" customHeight="1">
      <c r="B128" s="37"/>
      <c r="C128" s="233" t="s">
        <v>82</v>
      </c>
      <c r="D128" s="233" t="s">
        <v>243</v>
      </c>
      <c r="E128" s="234" t="s">
        <v>2242</v>
      </c>
      <c r="F128" s="235" t="s">
        <v>2243</v>
      </c>
      <c r="G128" s="236" t="s">
        <v>143</v>
      </c>
      <c r="H128" s="237">
        <v>0.20100000000000001</v>
      </c>
      <c r="I128" s="238"/>
      <c r="J128" s="239">
        <f>ROUND(I128*H128,2)</f>
        <v>0</v>
      </c>
      <c r="K128" s="235" t="s">
        <v>1</v>
      </c>
      <c r="L128" s="42"/>
      <c r="M128" s="240" t="s">
        <v>1</v>
      </c>
      <c r="N128" s="241" t="s">
        <v>41</v>
      </c>
      <c r="O128" s="85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AR128" s="244" t="s">
        <v>247</v>
      </c>
      <c r="AT128" s="244" t="s">
        <v>243</v>
      </c>
      <c r="AU128" s="244" t="s">
        <v>88</v>
      </c>
      <c r="AY128" s="16" t="s">
        <v>241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6" t="s">
        <v>88</v>
      </c>
      <c r="BK128" s="245">
        <f>ROUND(I128*H128,2)</f>
        <v>0</v>
      </c>
      <c r="BL128" s="16" t="s">
        <v>247</v>
      </c>
      <c r="BM128" s="244" t="s">
        <v>2244</v>
      </c>
    </row>
    <row r="129" s="1" customFormat="1" ht="16.5" customHeight="1">
      <c r="B129" s="37"/>
      <c r="C129" s="233" t="s">
        <v>88</v>
      </c>
      <c r="D129" s="233" t="s">
        <v>243</v>
      </c>
      <c r="E129" s="234" t="s">
        <v>287</v>
      </c>
      <c r="F129" s="235" t="s">
        <v>288</v>
      </c>
      <c r="G129" s="236" t="s">
        <v>143</v>
      </c>
      <c r="H129" s="237">
        <v>72.427999999999997</v>
      </c>
      <c r="I129" s="238"/>
      <c r="J129" s="239">
        <f>ROUND(I129*H129,2)</f>
        <v>0</v>
      </c>
      <c r="K129" s="235" t="s">
        <v>1</v>
      </c>
      <c r="L129" s="42"/>
      <c r="M129" s="240" t="s">
        <v>1</v>
      </c>
      <c r="N129" s="241" t="s">
        <v>41</v>
      </c>
      <c r="O129" s="85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AR129" s="244" t="s">
        <v>247</v>
      </c>
      <c r="AT129" s="244" t="s">
        <v>243</v>
      </c>
      <c r="AU129" s="244" t="s">
        <v>88</v>
      </c>
      <c r="AY129" s="16" t="s">
        <v>241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6" t="s">
        <v>88</v>
      </c>
      <c r="BK129" s="245">
        <f>ROUND(I129*H129,2)</f>
        <v>0</v>
      </c>
      <c r="BL129" s="16" t="s">
        <v>247</v>
      </c>
      <c r="BM129" s="244" t="s">
        <v>2245</v>
      </c>
    </row>
    <row r="130" s="1" customFormat="1" ht="36" customHeight="1">
      <c r="B130" s="37"/>
      <c r="C130" s="233" t="s">
        <v>256</v>
      </c>
      <c r="D130" s="233" t="s">
        <v>243</v>
      </c>
      <c r="E130" s="234" t="s">
        <v>295</v>
      </c>
      <c r="F130" s="235" t="s">
        <v>296</v>
      </c>
      <c r="G130" s="236" t="s">
        <v>143</v>
      </c>
      <c r="H130" s="237">
        <v>72.629000000000005</v>
      </c>
      <c r="I130" s="238"/>
      <c r="J130" s="239">
        <f>ROUND(I130*H130,2)</f>
        <v>0</v>
      </c>
      <c r="K130" s="235" t="s">
        <v>1</v>
      </c>
      <c r="L130" s="42"/>
      <c r="M130" s="240" t="s">
        <v>1</v>
      </c>
      <c r="N130" s="241" t="s">
        <v>41</v>
      </c>
      <c r="O130" s="85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AR130" s="244" t="s">
        <v>247</v>
      </c>
      <c r="AT130" s="244" t="s">
        <v>243</v>
      </c>
      <c r="AU130" s="244" t="s">
        <v>88</v>
      </c>
      <c r="AY130" s="16" t="s">
        <v>241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6" t="s">
        <v>88</v>
      </c>
      <c r="BK130" s="245">
        <f>ROUND(I130*H130,2)</f>
        <v>0</v>
      </c>
      <c r="BL130" s="16" t="s">
        <v>247</v>
      </c>
      <c r="BM130" s="244" t="s">
        <v>2246</v>
      </c>
    </row>
    <row r="131" s="1" customFormat="1" ht="24" customHeight="1">
      <c r="B131" s="37"/>
      <c r="C131" s="233" t="s">
        <v>247</v>
      </c>
      <c r="D131" s="233" t="s">
        <v>243</v>
      </c>
      <c r="E131" s="234" t="s">
        <v>2247</v>
      </c>
      <c r="F131" s="235" t="s">
        <v>2248</v>
      </c>
      <c r="G131" s="236" t="s">
        <v>139</v>
      </c>
      <c r="H131" s="237">
        <v>35.899999999999999</v>
      </c>
      <c r="I131" s="238"/>
      <c r="J131" s="239">
        <f>ROUND(I131*H131,2)</f>
        <v>0</v>
      </c>
      <c r="K131" s="235" t="s">
        <v>1</v>
      </c>
      <c r="L131" s="42"/>
      <c r="M131" s="240" t="s">
        <v>1</v>
      </c>
      <c r="N131" s="241" t="s">
        <v>41</v>
      </c>
      <c r="O131" s="85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AR131" s="244" t="s">
        <v>247</v>
      </c>
      <c r="AT131" s="244" t="s">
        <v>243</v>
      </c>
      <c r="AU131" s="244" t="s">
        <v>88</v>
      </c>
      <c r="AY131" s="16" t="s">
        <v>241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6" t="s">
        <v>88</v>
      </c>
      <c r="BK131" s="245">
        <f>ROUND(I131*H131,2)</f>
        <v>0</v>
      </c>
      <c r="BL131" s="16" t="s">
        <v>247</v>
      </c>
      <c r="BM131" s="244" t="s">
        <v>2249</v>
      </c>
    </row>
    <row r="132" s="1" customFormat="1" ht="24" customHeight="1">
      <c r="B132" s="37"/>
      <c r="C132" s="233" t="s">
        <v>271</v>
      </c>
      <c r="D132" s="233" t="s">
        <v>243</v>
      </c>
      <c r="E132" s="234" t="s">
        <v>2250</v>
      </c>
      <c r="F132" s="235" t="s">
        <v>2251</v>
      </c>
      <c r="G132" s="236" t="s">
        <v>139</v>
      </c>
      <c r="H132" s="237">
        <v>35.899999999999999</v>
      </c>
      <c r="I132" s="238"/>
      <c r="J132" s="239">
        <f>ROUND(I132*H132,2)</f>
        <v>0</v>
      </c>
      <c r="K132" s="235" t="s">
        <v>1</v>
      </c>
      <c r="L132" s="42"/>
      <c r="M132" s="240" t="s">
        <v>1</v>
      </c>
      <c r="N132" s="241" t="s">
        <v>41</v>
      </c>
      <c r="O132" s="85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AR132" s="244" t="s">
        <v>247</v>
      </c>
      <c r="AT132" s="244" t="s">
        <v>243</v>
      </c>
      <c r="AU132" s="244" t="s">
        <v>88</v>
      </c>
      <c r="AY132" s="16" t="s">
        <v>241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6" t="s">
        <v>88</v>
      </c>
      <c r="BK132" s="245">
        <f>ROUND(I132*H132,2)</f>
        <v>0</v>
      </c>
      <c r="BL132" s="16" t="s">
        <v>247</v>
      </c>
      <c r="BM132" s="244" t="s">
        <v>2252</v>
      </c>
    </row>
    <row r="133" s="1" customFormat="1" ht="24" customHeight="1">
      <c r="B133" s="37"/>
      <c r="C133" s="233" t="s">
        <v>276</v>
      </c>
      <c r="D133" s="233" t="s">
        <v>243</v>
      </c>
      <c r="E133" s="234" t="s">
        <v>2253</v>
      </c>
      <c r="F133" s="235" t="s">
        <v>2254</v>
      </c>
      <c r="G133" s="236" t="s">
        <v>143</v>
      </c>
      <c r="H133" s="237">
        <v>117.08499999999999</v>
      </c>
      <c r="I133" s="238"/>
      <c r="J133" s="239">
        <f>ROUND(I133*H133,2)</f>
        <v>0</v>
      </c>
      <c r="K133" s="235" t="s">
        <v>1</v>
      </c>
      <c r="L133" s="42"/>
      <c r="M133" s="240" t="s">
        <v>1</v>
      </c>
      <c r="N133" s="241" t="s">
        <v>41</v>
      </c>
      <c r="O133" s="85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AR133" s="244" t="s">
        <v>247</v>
      </c>
      <c r="AT133" s="244" t="s">
        <v>243</v>
      </c>
      <c r="AU133" s="244" t="s">
        <v>88</v>
      </c>
      <c r="AY133" s="16" t="s">
        <v>241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6" t="s">
        <v>88</v>
      </c>
      <c r="BK133" s="245">
        <f>ROUND(I133*H133,2)</f>
        <v>0</v>
      </c>
      <c r="BL133" s="16" t="s">
        <v>247</v>
      </c>
      <c r="BM133" s="244" t="s">
        <v>2255</v>
      </c>
    </row>
    <row r="134" s="1" customFormat="1" ht="16.5" customHeight="1">
      <c r="B134" s="37"/>
      <c r="C134" s="233" t="s">
        <v>281</v>
      </c>
      <c r="D134" s="233" t="s">
        <v>243</v>
      </c>
      <c r="E134" s="234" t="s">
        <v>2256</v>
      </c>
      <c r="F134" s="235" t="s">
        <v>2257</v>
      </c>
      <c r="G134" s="236" t="s">
        <v>143</v>
      </c>
      <c r="H134" s="237">
        <v>117.08499999999999</v>
      </c>
      <c r="I134" s="238"/>
      <c r="J134" s="239">
        <f>ROUND(I134*H134,2)</f>
        <v>0</v>
      </c>
      <c r="K134" s="235" t="s">
        <v>1</v>
      </c>
      <c r="L134" s="42"/>
      <c r="M134" s="240" t="s">
        <v>1</v>
      </c>
      <c r="N134" s="241" t="s">
        <v>41</v>
      </c>
      <c r="O134" s="85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AR134" s="244" t="s">
        <v>247</v>
      </c>
      <c r="AT134" s="244" t="s">
        <v>243</v>
      </c>
      <c r="AU134" s="244" t="s">
        <v>88</v>
      </c>
      <c r="AY134" s="16" t="s">
        <v>241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6" t="s">
        <v>88</v>
      </c>
      <c r="BK134" s="245">
        <f>ROUND(I134*H134,2)</f>
        <v>0</v>
      </c>
      <c r="BL134" s="16" t="s">
        <v>247</v>
      </c>
      <c r="BM134" s="244" t="s">
        <v>2258</v>
      </c>
    </row>
    <row r="135" s="1" customFormat="1" ht="24" customHeight="1">
      <c r="B135" s="37"/>
      <c r="C135" s="233" t="s">
        <v>286</v>
      </c>
      <c r="D135" s="233" t="s">
        <v>243</v>
      </c>
      <c r="E135" s="234" t="s">
        <v>315</v>
      </c>
      <c r="F135" s="235" t="s">
        <v>316</v>
      </c>
      <c r="G135" s="236" t="s">
        <v>143</v>
      </c>
      <c r="H135" s="237">
        <v>117.08499999999999</v>
      </c>
      <c r="I135" s="238"/>
      <c r="J135" s="239">
        <f>ROUND(I135*H135,2)</f>
        <v>0</v>
      </c>
      <c r="K135" s="235" t="s">
        <v>1</v>
      </c>
      <c r="L135" s="42"/>
      <c r="M135" s="240" t="s">
        <v>1</v>
      </c>
      <c r="N135" s="241" t="s">
        <v>41</v>
      </c>
      <c r="O135" s="85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AR135" s="244" t="s">
        <v>247</v>
      </c>
      <c r="AT135" s="244" t="s">
        <v>243</v>
      </c>
      <c r="AU135" s="244" t="s">
        <v>88</v>
      </c>
      <c r="AY135" s="16" t="s">
        <v>241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6" t="s">
        <v>88</v>
      </c>
      <c r="BK135" s="245">
        <f>ROUND(I135*H135,2)</f>
        <v>0</v>
      </c>
      <c r="BL135" s="16" t="s">
        <v>247</v>
      </c>
      <c r="BM135" s="244" t="s">
        <v>2259</v>
      </c>
    </row>
    <row r="136" s="1" customFormat="1" ht="16.5" customHeight="1">
      <c r="B136" s="37"/>
      <c r="C136" s="233" t="s">
        <v>294</v>
      </c>
      <c r="D136" s="233" t="s">
        <v>243</v>
      </c>
      <c r="E136" s="234" t="s">
        <v>319</v>
      </c>
      <c r="F136" s="235" t="s">
        <v>320</v>
      </c>
      <c r="G136" s="236" t="s">
        <v>143</v>
      </c>
      <c r="H136" s="237">
        <v>72.629000000000005</v>
      </c>
      <c r="I136" s="238"/>
      <c r="J136" s="239">
        <f>ROUND(I136*H136,2)</f>
        <v>0</v>
      </c>
      <c r="K136" s="235" t="s">
        <v>1</v>
      </c>
      <c r="L136" s="42"/>
      <c r="M136" s="240" t="s">
        <v>1</v>
      </c>
      <c r="N136" s="241" t="s">
        <v>41</v>
      </c>
      <c r="O136" s="85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AR136" s="244" t="s">
        <v>247</v>
      </c>
      <c r="AT136" s="244" t="s">
        <v>243</v>
      </c>
      <c r="AU136" s="244" t="s">
        <v>88</v>
      </c>
      <c r="AY136" s="16" t="s">
        <v>241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6" t="s">
        <v>88</v>
      </c>
      <c r="BK136" s="245">
        <f>ROUND(I136*H136,2)</f>
        <v>0</v>
      </c>
      <c r="BL136" s="16" t="s">
        <v>247</v>
      </c>
      <c r="BM136" s="244" t="s">
        <v>2260</v>
      </c>
    </row>
    <row r="137" s="1" customFormat="1" ht="24" customHeight="1">
      <c r="B137" s="37"/>
      <c r="C137" s="233" t="s">
        <v>299</v>
      </c>
      <c r="D137" s="233" t="s">
        <v>243</v>
      </c>
      <c r="E137" s="234" t="s">
        <v>2261</v>
      </c>
      <c r="F137" s="235" t="s">
        <v>2262</v>
      </c>
      <c r="G137" s="236" t="s">
        <v>143</v>
      </c>
      <c r="H137" s="237">
        <v>44.456000000000003</v>
      </c>
      <c r="I137" s="238"/>
      <c r="J137" s="239">
        <f>ROUND(I137*H137,2)</f>
        <v>0</v>
      </c>
      <c r="K137" s="235" t="s">
        <v>1</v>
      </c>
      <c r="L137" s="42"/>
      <c r="M137" s="240" t="s">
        <v>1</v>
      </c>
      <c r="N137" s="241" t="s">
        <v>41</v>
      </c>
      <c r="O137" s="85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AR137" s="244" t="s">
        <v>247</v>
      </c>
      <c r="AT137" s="244" t="s">
        <v>243</v>
      </c>
      <c r="AU137" s="244" t="s">
        <v>88</v>
      </c>
      <c r="AY137" s="16" t="s">
        <v>241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6" t="s">
        <v>88</v>
      </c>
      <c r="BK137" s="245">
        <f>ROUND(I137*H137,2)</f>
        <v>0</v>
      </c>
      <c r="BL137" s="16" t="s">
        <v>247</v>
      </c>
      <c r="BM137" s="244" t="s">
        <v>2263</v>
      </c>
    </row>
    <row r="138" s="1" customFormat="1" ht="16.5" customHeight="1">
      <c r="B138" s="37"/>
      <c r="C138" s="233" t="s">
        <v>304</v>
      </c>
      <c r="D138" s="233" t="s">
        <v>243</v>
      </c>
      <c r="E138" s="234" t="s">
        <v>2264</v>
      </c>
      <c r="F138" s="235" t="s">
        <v>2265</v>
      </c>
      <c r="G138" s="236" t="s">
        <v>143</v>
      </c>
      <c r="H138" s="237">
        <v>22.977</v>
      </c>
      <c r="I138" s="238"/>
      <c r="J138" s="239">
        <f>ROUND(I138*H138,2)</f>
        <v>0</v>
      </c>
      <c r="K138" s="235" t="s">
        <v>1</v>
      </c>
      <c r="L138" s="42"/>
      <c r="M138" s="240" t="s">
        <v>1</v>
      </c>
      <c r="N138" s="241" t="s">
        <v>41</v>
      </c>
      <c r="O138" s="85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AR138" s="244" t="s">
        <v>247</v>
      </c>
      <c r="AT138" s="244" t="s">
        <v>243</v>
      </c>
      <c r="AU138" s="244" t="s">
        <v>88</v>
      </c>
      <c r="AY138" s="16" t="s">
        <v>241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6" t="s">
        <v>88</v>
      </c>
      <c r="BK138" s="245">
        <f>ROUND(I138*H138,2)</f>
        <v>0</v>
      </c>
      <c r="BL138" s="16" t="s">
        <v>247</v>
      </c>
      <c r="BM138" s="244" t="s">
        <v>2266</v>
      </c>
    </row>
    <row r="139" s="1" customFormat="1" ht="16.5" customHeight="1">
      <c r="B139" s="37"/>
      <c r="C139" s="279" t="s">
        <v>309</v>
      </c>
      <c r="D139" s="279" t="s">
        <v>365</v>
      </c>
      <c r="E139" s="280" t="s">
        <v>2267</v>
      </c>
      <c r="F139" s="281" t="s">
        <v>2268</v>
      </c>
      <c r="G139" s="282" t="s">
        <v>143</v>
      </c>
      <c r="H139" s="283">
        <v>22.977</v>
      </c>
      <c r="I139" s="284"/>
      <c r="J139" s="285">
        <f>ROUND(I139*H139,2)</f>
        <v>0</v>
      </c>
      <c r="K139" s="281" t="s">
        <v>1</v>
      </c>
      <c r="L139" s="286"/>
      <c r="M139" s="287" t="s">
        <v>1</v>
      </c>
      <c r="N139" s="288" t="s">
        <v>41</v>
      </c>
      <c r="O139" s="85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AR139" s="244" t="s">
        <v>286</v>
      </c>
      <c r="AT139" s="244" t="s">
        <v>365</v>
      </c>
      <c r="AU139" s="244" t="s">
        <v>88</v>
      </c>
      <c r="AY139" s="16" t="s">
        <v>241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6" t="s">
        <v>88</v>
      </c>
      <c r="BK139" s="245">
        <f>ROUND(I139*H139,2)</f>
        <v>0</v>
      </c>
      <c r="BL139" s="16" t="s">
        <v>247</v>
      </c>
      <c r="BM139" s="244" t="s">
        <v>2269</v>
      </c>
    </row>
    <row r="140" s="11" customFormat="1" ht="22.8" customHeight="1">
      <c r="B140" s="217"/>
      <c r="C140" s="218"/>
      <c r="D140" s="219" t="s">
        <v>74</v>
      </c>
      <c r="E140" s="231" t="s">
        <v>247</v>
      </c>
      <c r="F140" s="231" t="s">
        <v>558</v>
      </c>
      <c r="G140" s="218"/>
      <c r="H140" s="218"/>
      <c r="I140" s="221"/>
      <c r="J140" s="232">
        <f>BK140</f>
        <v>0</v>
      </c>
      <c r="K140" s="218"/>
      <c r="L140" s="223"/>
      <c r="M140" s="224"/>
      <c r="N140" s="225"/>
      <c r="O140" s="225"/>
      <c r="P140" s="226">
        <f>P141</f>
        <v>0</v>
      </c>
      <c r="Q140" s="225"/>
      <c r="R140" s="226">
        <f>R141</f>
        <v>0</v>
      </c>
      <c r="S140" s="225"/>
      <c r="T140" s="227">
        <f>T141</f>
        <v>0</v>
      </c>
      <c r="AR140" s="228" t="s">
        <v>82</v>
      </c>
      <c r="AT140" s="229" t="s">
        <v>74</v>
      </c>
      <c r="AU140" s="229" t="s">
        <v>82</v>
      </c>
      <c r="AY140" s="228" t="s">
        <v>241</v>
      </c>
      <c r="BK140" s="230">
        <f>BK141</f>
        <v>0</v>
      </c>
    </row>
    <row r="141" s="1" customFormat="1" ht="24" customHeight="1">
      <c r="B141" s="37"/>
      <c r="C141" s="233" t="s">
        <v>314</v>
      </c>
      <c r="D141" s="233" t="s">
        <v>243</v>
      </c>
      <c r="E141" s="234" t="s">
        <v>2270</v>
      </c>
      <c r="F141" s="235" t="s">
        <v>2271</v>
      </c>
      <c r="G141" s="236" t="s">
        <v>143</v>
      </c>
      <c r="H141" s="237">
        <v>4.9950000000000001</v>
      </c>
      <c r="I141" s="238"/>
      <c r="J141" s="239">
        <f>ROUND(I141*H141,2)</f>
        <v>0</v>
      </c>
      <c r="K141" s="235" t="s">
        <v>1</v>
      </c>
      <c r="L141" s="42"/>
      <c r="M141" s="240" t="s">
        <v>1</v>
      </c>
      <c r="N141" s="241" t="s">
        <v>41</v>
      </c>
      <c r="O141" s="85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AR141" s="244" t="s">
        <v>247</v>
      </c>
      <c r="AT141" s="244" t="s">
        <v>243</v>
      </c>
      <c r="AU141" s="244" t="s">
        <v>88</v>
      </c>
      <c r="AY141" s="16" t="s">
        <v>241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6" t="s">
        <v>88</v>
      </c>
      <c r="BK141" s="245">
        <f>ROUND(I141*H141,2)</f>
        <v>0</v>
      </c>
      <c r="BL141" s="16" t="s">
        <v>247</v>
      </c>
      <c r="BM141" s="244" t="s">
        <v>2272</v>
      </c>
    </row>
    <row r="142" s="11" customFormat="1" ht="22.8" customHeight="1">
      <c r="B142" s="217"/>
      <c r="C142" s="218"/>
      <c r="D142" s="219" t="s">
        <v>74</v>
      </c>
      <c r="E142" s="231" t="s">
        <v>286</v>
      </c>
      <c r="F142" s="231" t="s">
        <v>2273</v>
      </c>
      <c r="G142" s="218"/>
      <c r="H142" s="218"/>
      <c r="I142" s="221"/>
      <c r="J142" s="232">
        <f>BK142</f>
        <v>0</v>
      </c>
      <c r="K142" s="218"/>
      <c r="L142" s="223"/>
      <c r="M142" s="224"/>
      <c r="N142" s="225"/>
      <c r="O142" s="225"/>
      <c r="P142" s="226">
        <f>SUM(P143:P153)</f>
        <v>0</v>
      </c>
      <c r="Q142" s="225"/>
      <c r="R142" s="226">
        <f>SUM(R143:R153)</f>
        <v>0</v>
      </c>
      <c r="S142" s="225"/>
      <c r="T142" s="227">
        <f>SUM(T143:T153)</f>
        <v>0</v>
      </c>
      <c r="AR142" s="228" t="s">
        <v>82</v>
      </c>
      <c r="AT142" s="229" t="s">
        <v>74</v>
      </c>
      <c r="AU142" s="229" t="s">
        <v>82</v>
      </c>
      <c r="AY142" s="228" t="s">
        <v>241</v>
      </c>
      <c r="BK142" s="230">
        <f>SUM(BK143:BK153)</f>
        <v>0</v>
      </c>
    </row>
    <row r="143" s="1" customFormat="1" ht="24" customHeight="1">
      <c r="B143" s="37"/>
      <c r="C143" s="233" t="s">
        <v>318</v>
      </c>
      <c r="D143" s="233" t="s">
        <v>243</v>
      </c>
      <c r="E143" s="234" t="s">
        <v>2274</v>
      </c>
      <c r="F143" s="235" t="s">
        <v>2275</v>
      </c>
      <c r="G143" s="236" t="s">
        <v>134</v>
      </c>
      <c r="H143" s="237">
        <v>23.545000000000002</v>
      </c>
      <c r="I143" s="238"/>
      <c r="J143" s="239">
        <f>ROUND(I143*H143,2)</f>
        <v>0</v>
      </c>
      <c r="K143" s="235" t="s">
        <v>1</v>
      </c>
      <c r="L143" s="42"/>
      <c r="M143" s="240" t="s">
        <v>1</v>
      </c>
      <c r="N143" s="241" t="s">
        <v>41</v>
      </c>
      <c r="O143" s="85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AR143" s="244" t="s">
        <v>247</v>
      </c>
      <c r="AT143" s="244" t="s">
        <v>243</v>
      </c>
      <c r="AU143" s="244" t="s">
        <v>88</v>
      </c>
      <c r="AY143" s="16" t="s">
        <v>241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6" t="s">
        <v>88</v>
      </c>
      <c r="BK143" s="245">
        <f>ROUND(I143*H143,2)</f>
        <v>0</v>
      </c>
      <c r="BL143" s="16" t="s">
        <v>247</v>
      </c>
      <c r="BM143" s="244" t="s">
        <v>2276</v>
      </c>
    </row>
    <row r="144" s="1" customFormat="1" ht="24" customHeight="1">
      <c r="B144" s="37"/>
      <c r="C144" s="279" t="s">
        <v>322</v>
      </c>
      <c r="D144" s="279" t="s">
        <v>365</v>
      </c>
      <c r="E144" s="280" t="s">
        <v>2277</v>
      </c>
      <c r="F144" s="281" t="s">
        <v>2278</v>
      </c>
      <c r="G144" s="282" t="s">
        <v>485</v>
      </c>
      <c r="H144" s="283">
        <v>23.545000000000002</v>
      </c>
      <c r="I144" s="284"/>
      <c r="J144" s="285">
        <f>ROUND(I144*H144,2)</f>
        <v>0</v>
      </c>
      <c r="K144" s="281" t="s">
        <v>1</v>
      </c>
      <c r="L144" s="286"/>
      <c r="M144" s="287" t="s">
        <v>1</v>
      </c>
      <c r="N144" s="288" t="s">
        <v>41</v>
      </c>
      <c r="O144" s="85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AR144" s="244" t="s">
        <v>286</v>
      </c>
      <c r="AT144" s="244" t="s">
        <v>365</v>
      </c>
      <c r="AU144" s="244" t="s">
        <v>88</v>
      </c>
      <c r="AY144" s="16" t="s">
        <v>241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6" t="s">
        <v>88</v>
      </c>
      <c r="BK144" s="245">
        <f>ROUND(I144*H144,2)</f>
        <v>0</v>
      </c>
      <c r="BL144" s="16" t="s">
        <v>247</v>
      </c>
      <c r="BM144" s="244" t="s">
        <v>2279</v>
      </c>
    </row>
    <row r="145" s="1" customFormat="1" ht="24" customHeight="1">
      <c r="B145" s="37"/>
      <c r="C145" s="233" t="s">
        <v>328</v>
      </c>
      <c r="D145" s="233" t="s">
        <v>243</v>
      </c>
      <c r="E145" s="234" t="s">
        <v>2280</v>
      </c>
      <c r="F145" s="235" t="s">
        <v>2281</v>
      </c>
      <c r="G145" s="236" t="s">
        <v>134</v>
      </c>
      <c r="H145" s="237">
        <v>32</v>
      </c>
      <c r="I145" s="238"/>
      <c r="J145" s="239">
        <f>ROUND(I145*H145,2)</f>
        <v>0</v>
      </c>
      <c r="K145" s="235" t="s">
        <v>1</v>
      </c>
      <c r="L145" s="42"/>
      <c r="M145" s="240" t="s">
        <v>1</v>
      </c>
      <c r="N145" s="241" t="s">
        <v>41</v>
      </c>
      <c r="O145" s="85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AR145" s="244" t="s">
        <v>247</v>
      </c>
      <c r="AT145" s="244" t="s">
        <v>243</v>
      </c>
      <c r="AU145" s="244" t="s">
        <v>88</v>
      </c>
      <c r="AY145" s="16" t="s">
        <v>241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6" t="s">
        <v>88</v>
      </c>
      <c r="BK145" s="245">
        <f>ROUND(I145*H145,2)</f>
        <v>0</v>
      </c>
      <c r="BL145" s="16" t="s">
        <v>247</v>
      </c>
      <c r="BM145" s="244" t="s">
        <v>2282</v>
      </c>
    </row>
    <row r="146" s="1" customFormat="1" ht="16.5" customHeight="1">
      <c r="B146" s="37"/>
      <c r="C146" s="233" t="s">
        <v>335</v>
      </c>
      <c r="D146" s="233" t="s">
        <v>243</v>
      </c>
      <c r="E146" s="234" t="s">
        <v>2283</v>
      </c>
      <c r="F146" s="235" t="s">
        <v>2284</v>
      </c>
      <c r="G146" s="236" t="s">
        <v>485</v>
      </c>
      <c r="H146" s="237">
        <v>2</v>
      </c>
      <c r="I146" s="238"/>
      <c r="J146" s="239">
        <f>ROUND(I146*H146,2)</f>
        <v>0</v>
      </c>
      <c r="K146" s="235" t="s">
        <v>1</v>
      </c>
      <c r="L146" s="42"/>
      <c r="M146" s="240" t="s">
        <v>1</v>
      </c>
      <c r="N146" s="241" t="s">
        <v>41</v>
      </c>
      <c r="O146" s="85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AR146" s="244" t="s">
        <v>247</v>
      </c>
      <c r="AT146" s="244" t="s">
        <v>243</v>
      </c>
      <c r="AU146" s="244" t="s">
        <v>88</v>
      </c>
      <c r="AY146" s="16" t="s">
        <v>241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6" t="s">
        <v>88</v>
      </c>
      <c r="BK146" s="245">
        <f>ROUND(I146*H146,2)</f>
        <v>0</v>
      </c>
      <c r="BL146" s="16" t="s">
        <v>247</v>
      </c>
      <c r="BM146" s="244" t="s">
        <v>2285</v>
      </c>
    </row>
    <row r="147" s="1" customFormat="1" ht="24" customHeight="1">
      <c r="B147" s="37"/>
      <c r="C147" s="279" t="s">
        <v>341</v>
      </c>
      <c r="D147" s="279" t="s">
        <v>365</v>
      </c>
      <c r="E147" s="280" t="s">
        <v>2286</v>
      </c>
      <c r="F147" s="281" t="s">
        <v>2287</v>
      </c>
      <c r="G147" s="282" t="s">
        <v>485</v>
      </c>
      <c r="H147" s="283">
        <v>2</v>
      </c>
      <c r="I147" s="284"/>
      <c r="J147" s="285">
        <f>ROUND(I147*H147,2)</f>
        <v>0</v>
      </c>
      <c r="K147" s="281" t="s">
        <v>1</v>
      </c>
      <c r="L147" s="286"/>
      <c r="M147" s="287" t="s">
        <v>1</v>
      </c>
      <c r="N147" s="288" t="s">
        <v>41</v>
      </c>
      <c r="O147" s="85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AR147" s="244" t="s">
        <v>286</v>
      </c>
      <c r="AT147" s="244" t="s">
        <v>365</v>
      </c>
      <c r="AU147" s="244" t="s">
        <v>88</v>
      </c>
      <c r="AY147" s="16" t="s">
        <v>241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6" t="s">
        <v>88</v>
      </c>
      <c r="BK147" s="245">
        <f>ROUND(I147*H147,2)</f>
        <v>0</v>
      </c>
      <c r="BL147" s="16" t="s">
        <v>247</v>
      </c>
      <c r="BM147" s="244" t="s">
        <v>2288</v>
      </c>
    </row>
    <row r="148" s="1" customFormat="1" ht="16.5" customHeight="1">
      <c r="B148" s="37"/>
      <c r="C148" s="233" t="s">
        <v>351</v>
      </c>
      <c r="D148" s="233" t="s">
        <v>243</v>
      </c>
      <c r="E148" s="234" t="s">
        <v>2289</v>
      </c>
      <c r="F148" s="235" t="s">
        <v>2290</v>
      </c>
      <c r="G148" s="236" t="s">
        <v>485</v>
      </c>
      <c r="H148" s="237">
        <v>1</v>
      </c>
      <c r="I148" s="238"/>
      <c r="J148" s="239">
        <f>ROUND(I148*H148,2)</f>
        <v>0</v>
      </c>
      <c r="K148" s="235" t="s">
        <v>1</v>
      </c>
      <c r="L148" s="42"/>
      <c r="M148" s="240" t="s">
        <v>1</v>
      </c>
      <c r="N148" s="241" t="s">
        <v>41</v>
      </c>
      <c r="O148" s="85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AR148" s="244" t="s">
        <v>247</v>
      </c>
      <c r="AT148" s="244" t="s">
        <v>243</v>
      </c>
      <c r="AU148" s="244" t="s">
        <v>88</v>
      </c>
      <c r="AY148" s="16" t="s">
        <v>241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6" t="s">
        <v>88</v>
      </c>
      <c r="BK148" s="245">
        <f>ROUND(I148*H148,2)</f>
        <v>0</v>
      </c>
      <c r="BL148" s="16" t="s">
        <v>247</v>
      </c>
      <c r="BM148" s="244" t="s">
        <v>2291</v>
      </c>
    </row>
    <row r="149" s="1" customFormat="1" ht="24" customHeight="1">
      <c r="B149" s="37"/>
      <c r="C149" s="279" t="s">
        <v>7</v>
      </c>
      <c r="D149" s="279" t="s">
        <v>365</v>
      </c>
      <c r="E149" s="280" t="s">
        <v>2292</v>
      </c>
      <c r="F149" s="281" t="s">
        <v>2293</v>
      </c>
      <c r="G149" s="282" t="s">
        <v>485</v>
      </c>
      <c r="H149" s="283">
        <v>1</v>
      </c>
      <c r="I149" s="284"/>
      <c r="J149" s="285">
        <f>ROUND(I149*H149,2)</f>
        <v>0</v>
      </c>
      <c r="K149" s="281" t="s">
        <v>1</v>
      </c>
      <c r="L149" s="286"/>
      <c r="M149" s="287" t="s">
        <v>1</v>
      </c>
      <c r="N149" s="288" t="s">
        <v>41</v>
      </c>
      <c r="O149" s="85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AR149" s="244" t="s">
        <v>286</v>
      </c>
      <c r="AT149" s="244" t="s">
        <v>365</v>
      </c>
      <c r="AU149" s="244" t="s">
        <v>88</v>
      </c>
      <c r="AY149" s="16" t="s">
        <v>241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6" t="s">
        <v>88</v>
      </c>
      <c r="BK149" s="245">
        <f>ROUND(I149*H149,2)</f>
        <v>0</v>
      </c>
      <c r="BL149" s="16" t="s">
        <v>247</v>
      </c>
      <c r="BM149" s="244" t="s">
        <v>2294</v>
      </c>
    </row>
    <row r="150" s="1" customFormat="1" ht="16.5" customHeight="1">
      <c r="B150" s="37"/>
      <c r="C150" s="233" t="s">
        <v>364</v>
      </c>
      <c r="D150" s="233" t="s">
        <v>243</v>
      </c>
      <c r="E150" s="234" t="s">
        <v>2295</v>
      </c>
      <c r="F150" s="235" t="s">
        <v>2296</v>
      </c>
      <c r="G150" s="236" t="s">
        <v>134</v>
      </c>
      <c r="H150" s="237">
        <v>23.545000000000002</v>
      </c>
      <c r="I150" s="238"/>
      <c r="J150" s="239">
        <f>ROUND(I150*H150,2)</f>
        <v>0</v>
      </c>
      <c r="K150" s="235" t="s">
        <v>1</v>
      </c>
      <c r="L150" s="42"/>
      <c r="M150" s="240" t="s">
        <v>1</v>
      </c>
      <c r="N150" s="241" t="s">
        <v>41</v>
      </c>
      <c r="O150" s="85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AR150" s="244" t="s">
        <v>247</v>
      </c>
      <c r="AT150" s="244" t="s">
        <v>243</v>
      </c>
      <c r="AU150" s="244" t="s">
        <v>88</v>
      </c>
      <c r="AY150" s="16" t="s">
        <v>241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6" t="s">
        <v>88</v>
      </c>
      <c r="BK150" s="245">
        <f>ROUND(I150*H150,2)</f>
        <v>0</v>
      </c>
      <c r="BL150" s="16" t="s">
        <v>247</v>
      </c>
      <c r="BM150" s="244" t="s">
        <v>2297</v>
      </c>
    </row>
    <row r="151" s="1" customFormat="1" ht="16.5" customHeight="1">
      <c r="B151" s="37"/>
      <c r="C151" s="233" t="s">
        <v>369</v>
      </c>
      <c r="D151" s="233" t="s">
        <v>243</v>
      </c>
      <c r="E151" s="234" t="s">
        <v>2298</v>
      </c>
      <c r="F151" s="235" t="s">
        <v>2299</v>
      </c>
      <c r="G151" s="236" t="s">
        <v>485</v>
      </c>
      <c r="H151" s="237">
        <v>1</v>
      </c>
      <c r="I151" s="238"/>
      <c r="J151" s="239">
        <f>ROUND(I151*H151,2)</f>
        <v>0</v>
      </c>
      <c r="K151" s="235" t="s">
        <v>1</v>
      </c>
      <c r="L151" s="42"/>
      <c r="M151" s="240" t="s">
        <v>1</v>
      </c>
      <c r="N151" s="241" t="s">
        <v>41</v>
      </c>
      <c r="O151" s="85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AR151" s="244" t="s">
        <v>247</v>
      </c>
      <c r="AT151" s="244" t="s">
        <v>243</v>
      </c>
      <c r="AU151" s="244" t="s">
        <v>88</v>
      </c>
      <c r="AY151" s="16" t="s">
        <v>241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6" t="s">
        <v>88</v>
      </c>
      <c r="BK151" s="245">
        <f>ROUND(I151*H151,2)</f>
        <v>0</v>
      </c>
      <c r="BL151" s="16" t="s">
        <v>247</v>
      </c>
      <c r="BM151" s="244" t="s">
        <v>2300</v>
      </c>
    </row>
    <row r="152" s="1" customFormat="1" ht="16.5" customHeight="1">
      <c r="B152" s="37"/>
      <c r="C152" s="279" t="s">
        <v>374</v>
      </c>
      <c r="D152" s="279" t="s">
        <v>365</v>
      </c>
      <c r="E152" s="280" t="s">
        <v>2301</v>
      </c>
      <c r="F152" s="281" t="s">
        <v>2302</v>
      </c>
      <c r="G152" s="282" t="s">
        <v>2074</v>
      </c>
      <c r="H152" s="283">
        <v>1</v>
      </c>
      <c r="I152" s="284"/>
      <c r="J152" s="285">
        <f>ROUND(I152*H152,2)</f>
        <v>0</v>
      </c>
      <c r="K152" s="281" t="s">
        <v>1</v>
      </c>
      <c r="L152" s="286"/>
      <c r="M152" s="287" t="s">
        <v>1</v>
      </c>
      <c r="N152" s="288" t="s">
        <v>41</v>
      </c>
      <c r="O152" s="85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AR152" s="244" t="s">
        <v>286</v>
      </c>
      <c r="AT152" s="244" t="s">
        <v>365</v>
      </c>
      <c r="AU152" s="244" t="s">
        <v>88</v>
      </c>
      <c r="AY152" s="16" t="s">
        <v>241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6" t="s">
        <v>88</v>
      </c>
      <c r="BK152" s="245">
        <f>ROUND(I152*H152,2)</f>
        <v>0</v>
      </c>
      <c r="BL152" s="16" t="s">
        <v>247</v>
      </c>
      <c r="BM152" s="244" t="s">
        <v>2303</v>
      </c>
    </row>
    <row r="153" s="1" customFormat="1" ht="24" customHeight="1">
      <c r="B153" s="37"/>
      <c r="C153" s="233" t="s">
        <v>378</v>
      </c>
      <c r="D153" s="233" t="s">
        <v>243</v>
      </c>
      <c r="E153" s="234" t="s">
        <v>2304</v>
      </c>
      <c r="F153" s="235" t="s">
        <v>2305</v>
      </c>
      <c r="G153" s="236" t="s">
        <v>134</v>
      </c>
      <c r="H153" s="237">
        <v>23.545000000000002</v>
      </c>
      <c r="I153" s="238"/>
      <c r="J153" s="239">
        <f>ROUND(I153*H153,2)</f>
        <v>0</v>
      </c>
      <c r="K153" s="235" t="s">
        <v>1</v>
      </c>
      <c r="L153" s="42"/>
      <c r="M153" s="240" t="s">
        <v>1</v>
      </c>
      <c r="N153" s="241" t="s">
        <v>41</v>
      </c>
      <c r="O153" s="85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AR153" s="244" t="s">
        <v>247</v>
      </c>
      <c r="AT153" s="244" t="s">
        <v>243</v>
      </c>
      <c r="AU153" s="244" t="s">
        <v>88</v>
      </c>
      <c r="AY153" s="16" t="s">
        <v>241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6" t="s">
        <v>88</v>
      </c>
      <c r="BK153" s="245">
        <f>ROUND(I153*H153,2)</f>
        <v>0</v>
      </c>
      <c r="BL153" s="16" t="s">
        <v>247</v>
      </c>
      <c r="BM153" s="244" t="s">
        <v>2306</v>
      </c>
    </row>
    <row r="154" s="11" customFormat="1" ht="22.8" customHeight="1">
      <c r="B154" s="217"/>
      <c r="C154" s="218"/>
      <c r="D154" s="219" t="s">
        <v>74</v>
      </c>
      <c r="E154" s="231" t="s">
        <v>294</v>
      </c>
      <c r="F154" s="231" t="s">
        <v>776</v>
      </c>
      <c r="G154" s="218"/>
      <c r="H154" s="218"/>
      <c r="I154" s="221"/>
      <c r="J154" s="232">
        <f>BK154</f>
        <v>0</v>
      </c>
      <c r="K154" s="218"/>
      <c r="L154" s="223"/>
      <c r="M154" s="224"/>
      <c r="N154" s="225"/>
      <c r="O154" s="225"/>
      <c r="P154" s="226">
        <f>SUM(P155:P156)</f>
        <v>0</v>
      </c>
      <c r="Q154" s="225"/>
      <c r="R154" s="226">
        <f>SUM(R155:R156)</f>
        <v>0</v>
      </c>
      <c r="S154" s="225"/>
      <c r="T154" s="227">
        <f>SUM(T155:T156)</f>
        <v>0</v>
      </c>
      <c r="AR154" s="228" t="s">
        <v>82</v>
      </c>
      <c r="AT154" s="229" t="s">
        <v>74</v>
      </c>
      <c r="AU154" s="229" t="s">
        <v>82</v>
      </c>
      <c r="AY154" s="228" t="s">
        <v>241</v>
      </c>
      <c r="BK154" s="230">
        <f>SUM(BK155:BK156)</f>
        <v>0</v>
      </c>
    </row>
    <row r="155" s="1" customFormat="1" ht="16.5" customHeight="1">
      <c r="B155" s="37"/>
      <c r="C155" s="233" t="s">
        <v>383</v>
      </c>
      <c r="D155" s="233" t="s">
        <v>243</v>
      </c>
      <c r="E155" s="234" t="s">
        <v>963</v>
      </c>
      <c r="F155" s="235" t="s">
        <v>964</v>
      </c>
      <c r="G155" s="236" t="s">
        <v>325</v>
      </c>
      <c r="H155" s="237">
        <v>0.28499999999999998</v>
      </c>
      <c r="I155" s="238"/>
      <c r="J155" s="239">
        <f>ROUND(I155*H155,2)</f>
        <v>0</v>
      </c>
      <c r="K155" s="235" t="s">
        <v>1</v>
      </c>
      <c r="L155" s="42"/>
      <c r="M155" s="240" t="s">
        <v>1</v>
      </c>
      <c r="N155" s="241" t="s">
        <v>41</v>
      </c>
      <c r="O155" s="85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AR155" s="244" t="s">
        <v>247</v>
      </c>
      <c r="AT155" s="244" t="s">
        <v>243</v>
      </c>
      <c r="AU155" s="244" t="s">
        <v>88</v>
      </c>
      <c r="AY155" s="16" t="s">
        <v>241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6" t="s">
        <v>88</v>
      </c>
      <c r="BK155" s="245">
        <f>ROUND(I155*H155,2)</f>
        <v>0</v>
      </c>
      <c r="BL155" s="16" t="s">
        <v>247</v>
      </c>
      <c r="BM155" s="244" t="s">
        <v>2307</v>
      </c>
    </row>
    <row r="156" s="1" customFormat="1" ht="24" customHeight="1">
      <c r="B156" s="37"/>
      <c r="C156" s="233" t="s">
        <v>397</v>
      </c>
      <c r="D156" s="233" t="s">
        <v>243</v>
      </c>
      <c r="E156" s="234" t="s">
        <v>1870</v>
      </c>
      <c r="F156" s="235" t="s">
        <v>1871</v>
      </c>
      <c r="G156" s="236" t="s">
        <v>325</v>
      </c>
      <c r="H156" s="237">
        <v>0.28499999999999998</v>
      </c>
      <c r="I156" s="238"/>
      <c r="J156" s="239">
        <f>ROUND(I156*H156,2)</f>
        <v>0</v>
      </c>
      <c r="K156" s="235" t="s">
        <v>1</v>
      </c>
      <c r="L156" s="42"/>
      <c r="M156" s="240" t="s">
        <v>1</v>
      </c>
      <c r="N156" s="241" t="s">
        <v>41</v>
      </c>
      <c r="O156" s="85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AR156" s="244" t="s">
        <v>247</v>
      </c>
      <c r="AT156" s="244" t="s">
        <v>243</v>
      </c>
      <c r="AU156" s="244" t="s">
        <v>88</v>
      </c>
      <c r="AY156" s="16" t="s">
        <v>241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6" t="s">
        <v>88</v>
      </c>
      <c r="BK156" s="245">
        <f>ROUND(I156*H156,2)</f>
        <v>0</v>
      </c>
      <c r="BL156" s="16" t="s">
        <v>247</v>
      </c>
      <c r="BM156" s="244" t="s">
        <v>2308</v>
      </c>
    </row>
    <row r="157" s="11" customFormat="1" ht="22.8" customHeight="1">
      <c r="B157" s="217"/>
      <c r="C157" s="218"/>
      <c r="D157" s="219" t="s">
        <v>74</v>
      </c>
      <c r="E157" s="231" t="s">
        <v>777</v>
      </c>
      <c r="F157" s="231" t="s">
        <v>979</v>
      </c>
      <c r="G157" s="218"/>
      <c r="H157" s="218"/>
      <c r="I157" s="221"/>
      <c r="J157" s="232">
        <f>BK157</f>
        <v>0</v>
      </c>
      <c r="K157" s="218"/>
      <c r="L157" s="223"/>
      <c r="M157" s="224"/>
      <c r="N157" s="225"/>
      <c r="O157" s="225"/>
      <c r="P157" s="226">
        <f>P158</f>
        <v>0</v>
      </c>
      <c r="Q157" s="225"/>
      <c r="R157" s="226">
        <f>R158</f>
        <v>0</v>
      </c>
      <c r="S157" s="225"/>
      <c r="T157" s="227">
        <f>T158</f>
        <v>0</v>
      </c>
      <c r="AR157" s="228" t="s">
        <v>82</v>
      </c>
      <c r="AT157" s="229" t="s">
        <v>74</v>
      </c>
      <c r="AU157" s="229" t="s">
        <v>82</v>
      </c>
      <c r="AY157" s="228" t="s">
        <v>241</v>
      </c>
      <c r="BK157" s="230">
        <f>BK158</f>
        <v>0</v>
      </c>
    </row>
    <row r="158" s="1" customFormat="1" ht="24" customHeight="1">
      <c r="B158" s="37"/>
      <c r="C158" s="233" t="s">
        <v>399</v>
      </c>
      <c r="D158" s="233" t="s">
        <v>243</v>
      </c>
      <c r="E158" s="234" t="s">
        <v>2309</v>
      </c>
      <c r="F158" s="235" t="s">
        <v>2310</v>
      </c>
      <c r="G158" s="236" t="s">
        <v>325</v>
      </c>
      <c r="H158" s="237">
        <v>39.106000000000002</v>
      </c>
      <c r="I158" s="238"/>
      <c r="J158" s="239">
        <f>ROUND(I158*H158,2)</f>
        <v>0</v>
      </c>
      <c r="K158" s="235" t="s">
        <v>1</v>
      </c>
      <c r="L158" s="42"/>
      <c r="M158" s="240" t="s">
        <v>1</v>
      </c>
      <c r="N158" s="241" t="s">
        <v>41</v>
      </c>
      <c r="O158" s="85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AR158" s="244" t="s">
        <v>247</v>
      </c>
      <c r="AT158" s="244" t="s">
        <v>243</v>
      </c>
      <c r="AU158" s="244" t="s">
        <v>88</v>
      </c>
      <c r="AY158" s="16" t="s">
        <v>241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6" t="s">
        <v>88</v>
      </c>
      <c r="BK158" s="245">
        <f>ROUND(I158*H158,2)</f>
        <v>0</v>
      </c>
      <c r="BL158" s="16" t="s">
        <v>247</v>
      </c>
      <c r="BM158" s="244" t="s">
        <v>2311</v>
      </c>
    </row>
    <row r="159" s="11" customFormat="1" ht="25.92" customHeight="1">
      <c r="B159" s="217"/>
      <c r="C159" s="218"/>
      <c r="D159" s="219" t="s">
        <v>74</v>
      </c>
      <c r="E159" s="220" t="s">
        <v>984</v>
      </c>
      <c r="F159" s="220" t="s">
        <v>985</v>
      </c>
      <c r="G159" s="218"/>
      <c r="H159" s="218"/>
      <c r="I159" s="221"/>
      <c r="J159" s="222">
        <f>BK159</f>
        <v>0</v>
      </c>
      <c r="K159" s="218"/>
      <c r="L159" s="223"/>
      <c r="M159" s="224"/>
      <c r="N159" s="225"/>
      <c r="O159" s="225"/>
      <c r="P159" s="226">
        <f>P160</f>
        <v>0</v>
      </c>
      <c r="Q159" s="225"/>
      <c r="R159" s="226">
        <f>R160</f>
        <v>0</v>
      </c>
      <c r="S159" s="225"/>
      <c r="T159" s="227">
        <f>T160</f>
        <v>0</v>
      </c>
      <c r="AR159" s="228" t="s">
        <v>88</v>
      </c>
      <c r="AT159" s="229" t="s">
        <v>74</v>
      </c>
      <c r="AU159" s="229" t="s">
        <v>75</v>
      </c>
      <c r="AY159" s="228" t="s">
        <v>241</v>
      </c>
      <c r="BK159" s="230">
        <f>BK160</f>
        <v>0</v>
      </c>
    </row>
    <row r="160" s="11" customFormat="1" ht="22.8" customHeight="1">
      <c r="B160" s="217"/>
      <c r="C160" s="218"/>
      <c r="D160" s="219" t="s">
        <v>74</v>
      </c>
      <c r="E160" s="231" t="s">
        <v>1892</v>
      </c>
      <c r="F160" s="231" t="s">
        <v>1893</v>
      </c>
      <c r="G160" s="218"/>
      <c r="H160" s="218"/>
      <c r="I160" s="221"/>
      <c r="J160" s="232">
        <f>BK160</f>
        <v>0</v>
      </c>
      <c r="K160" s="218"/>
      <c r="L160" s="223"/>
      <c r="M160" s="224"/>
      <c r="N160" s="225"/>
      <c r="O160" s="225"/>
      <c r="P160" s="226">
        <f>SUM(P161:P166)</f>
        <v>0</v>
      </c>
      <c r="Q160" s="225"/>
      <c r="R160" s="226">
        <f>SUM(R161:R166)</f>
        <v>0</v>
      </c>
      <c r="S160" s="225"/>
      <c r="T160" s="227">
        <f>SUM(T161:T166)</f>
        <v>0</v>
      </c>
      <c r="AR160" s="228" t="s">
        <v>88</v>
      </c>
      <c r="AT160" s="229" t="s">
        <v>74</v>
      </c>
      <c r="AU160" s="229" t="s">
        <v>82</v>
      </c>
      <c r="AY160" s="228" t="s">
        <v>241</v>
      </c>
      <c r="BK160" s="230">
        <f>SUM(BK161:BK166)</f>
        <v>0</v>
      </c>
    </row>
    <row r="161" s="1" customFormat="1" ht="24" customHeight="1">
      <c r="B161" s="37"/>
      <c r="C161" s="233" t="s">
        <v>404</v>
      </c>
      <c r="D161" s="233" t="s">
        <v>243</v>
      </c>
      <c r="E161" s="234" t="s">
        <v>2312</v>
      </c>
      <c r="F161" s="235" t="s">
        <v>2313</v>
      </c>
      <c r="G161" s="236" t="s">
        <v>485</v>
      </c>
      <c r="H161" s="237">
        <v>1</v>
      </c>
      <c r="I161" s="238"/>
      <c r="J161" s="239">
        <f>ROUND(I161*H161,2)</f>
        <v>0</v>
      </c>
      <c r="K161" s="235" t="s">
        <v>1</v>
      </c>
      <c r="L161" s="42"/>
      <c r="M161" s="240" t="s">
        <v>1</v>
      </c>
      <c r="N161" s="241" t="s">
        <v>41</v>
      </c>
      <c r="O161" s="85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AR161" s="244" t="s">
        <v>328</v>
      </c>
      <c r="AT161" s="244" t="s">
        <v>243</v>
      </c>
      <c r="AU161" s="244" t="s">
        <v>88</v>
      </c>
      <c r="AY161" s="16" t="s">
        <v>241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6" t="s">
        <v>88</v>
      </c>
      <c r="BK161" s="245">
        <f>ROUND(I161*H161,2)</f>
        <v>0</v>
      </c>
      <c r="BL161" s="16" t="s">
        <v>328</v>
      </c>
      <c r="BM161" s="244" t="s">
        <v>2314</v>
      </c>
    </row>
    <row r="162" s="1" customFormat="1" ht="24" customHeight="1">
      <c r="B162" s="37"/>
      <c r="C162" s="233" t="s">
        <v>408</v>
      </c>
      <c r="D162" s="233" t="s">
        <v>243</v>
      </c>
      <c r="E162" s="234" t="s">
        <v>2315</v>
      </c>
      <c r="F162" s="235" t="s">
        <v>2316</v>
      </c>
      <c r="G162" s="236" t="s">
        <v>134</v>
      </c>
      <c r="H162" s="237">
        <v>7</v>
      </c>
      <c r="I162" s="238"/>
      <c r="J162" s="239">
        <f>ROUND(I162*H162,2)</f>
        <v>0</v>
      </c>
      <c r="K162" s="235" t="s">
        <v>1</v>
      </c>
      <c r="L162" s="42"/>
      <c r="M162" s="240" t="s">
        <v>1</v>
      </c>
      <c r="N162" s="241" t="s">
        <v>41</v>
      </c>
      <c r="O162" s="85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AR162" s="244" t="s">
        <v>328</v>
      </c>
      <c r="AT162" s="244" t="s">
        <v>243</v>
      </c>
      <c r="AU162" s="244" t="s">
        <v>88</v>
      </c>
      <c r="AY162" s="16" t="s">
        <v>241</v>
      </c>
      <c r="BE162" s="245">
        <f>IF(N162="základná",J162,0)</f>
        <v>0</v>
      </c>
      <c r="BF162" s="245">
        <f>IF(N162="znížená",J162,0)</f>
        <v>0</v>
      </c>
      <c r="BG162" s="245">
        <f>IF(N162="zákl. prenesená",J162,0)</f>
        <v>0</v>
      </c>
      <c r="BH162" s="245">
        <f>IF(N162="zníž. prenesená",J162,0)</f>
        <v>0</v>
      </c>
      <c r="BI162" s="245">
        <f>IF(N162="nulová",J162,0)</f>
        <v>0</v>
      </c>
      <c r="BJ162" s="16" t="s">
        <v>88</v>
      </c>
      <c r="BK162" s="245">
        <f>ROUND(I162*H162,2)</f>
        <v>0</v>
      </c>
      <c r="BL162" s="16" t="s">
        <v>328</v>
      </c>
      <c r="BM162" s="244" t="s">
        <v>2317</v>
      </c>
    </row>
    <row r="163" s="1" customFormat="1" ht="24" customHeight="1">
      <c r="B163" s="37"/>
      <c r="C163" s="233" t="s">
        <v>413</v>
      </c>
      <c r="D163" s="233" t="s">
        <v>243</v>
      </c>
      <c r="E163" s="234" t="s">
        <v>2318</v>
      </c>
      <c r="F163" s="235" t="s">
        <v>2319</v>
      </c>
      <c r="G163" s="236" t="s">
        <v>485</v>
      </c>
      <c r="H163" s="237">
        <v>3</v>
      </c>
      <c r="I163" s="238"/>
      <c r="J163" s="239">
        <f>ROUND(I163*H163,2)</f>
        <v>0</v>
      </c>
      <c r="K163" s="235" t="s">
        <v>1</v>
      </c>
      <c r="L163" s="42"/>
      <c r="M163" s="240" t="s">
        <v>1</v>
      </c>
      <c r="N163" s="241" t="s">
        <v>41</v>
      </c>
      <c r="O163" s="85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AR163" s="244" t="s">
        <v>328</v>
      </c>
      <c r="AT163" s="244" t="s">
        <v>243</v>
      </c>
      <c r="AU163" s="244" t="s">
        <v>88</v>
      </c>
      <c r="AY163" s="16" t="s">
        <v>241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6" t="s">
        <v>88</v>
      </c>
      <c r="BK163" s="245">
        <f>ROUND(I163*H163,2)</f>
        <v>0</v>
      </c>
      <c r="BL163" s="16" t="s">
        <v>328</v>
      </c>
      <c r="BM163" s="244" t="s">
        <v>2320</v>
      </c>
    </row>
    <row r="164" s="1" customFormat="1" ht="24" customHeight="1">
      <c r="B164" s="37"/>
      <c r="C164" s="233" t="s">
        <v>419</v>
      </c>
      <c r="D164" s="233" t="s">
        <v>243</v>
      </c>
      <c r="E164" s="234" t="s">
        <v>2321</v>
      </c>
      <c r="F164" s="235" t="s">
        <v>2322</v>
      </c>
      <c r="G164" s="236" t="s">
        <v>485</v>
      </c>
      <c r="H164" s="237">
        <v>2</v>
      </c>
      <c r="I164" s="238"/>
      <c r="J164" s="239">
        <f>ROUND(I164*H164,2)</f>
        <v>0</v>
      </c>
      <c r="K164" s="235" t="s">
        <v>1</v>
      </c>
      <c r="L164" s="42"/>
      <c r="M164" s="240" t="s">
        <v>1</v>
      </c>
      <c r="N164" s="241" t="s">
        <v>41</v>
      </c>
      <c r="O164" s="85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AR164" s="244" t="s">
        <v>328</v>
      </c>
      <c r="AT164" s="244" t="s">
        <v>243</v>
      </c>
      <c r="AU164" s="244" t="s">
        <v>88</v>
      </c>
      <c r="AY164" s="16" t="s">
        <v>241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6" t="s">
        <v>88</v>
      </c>
      <c r="BK164" s="245">
        <f>ROUND(I164*H164,2)</f>
        <v>0</v>
      </c>
      <c r="BL164" s="16" t="s">
        <v>328</v>
      </c>
      <c r="BM164" s="244" t="s">
        <v>2323</v>
      </c>
    </row>
    <row r="165" s="1" customFormat="1" ht="24" customHeight="1">
      <c r="B165" s="37"/>
      <c r="C165" s="233" t="s">
        <v>421</v>
      </c>
      <c r="D165" s="233" t="s">
        <v>243</v>
      </c>
      <c r="E165" s="234" t="s">
        <v>2324</v>
      </c>
      <c r="F165" s="235" t="s">
        <v>2325</v>
      </c>
      <c r="G165" s="236" t="s">
        <v>134</v>
      </c>
      <c r="H165" s="237">
        <v>8</v>
      </c>
      <c r="I165" s="238"/>
      <c r="J165" s="239">
        <f>ROUND(I165*H165,2)</f>
        <v>0</v>
      </c>
      <c r="K165" s="235" t="s">
        <v>1</v>
      </c>
      <c r="L165" s="42"/>
      <c r="M165" s="240" t="s">
        <v>1</v>
      </c>
      <c r="N165" s="241" t="s">
        <v>41</v>
      </c>
      <c r="O165" s="85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AR165" s="244" t="s">
        <v>328</v>
      </c>
      <c r="AT165" s="244" t="s">
        <v>243</v>
      </c>
      <c r="AU165" s="244" t="s">
        <v>88</v>
      </c>
      <c r="AY165" s="16" t="s">
        <v>241</v>
      </c>
      <c r="BE165" s="245">
        <f>IF(N165="základná",J165,0)</f>
        <v>0</v>
      </c>
      <c r="BF165" s="245">
        <f>IF(N165="znížená",J165,0)</f>
        <v>0</v>
      </c>
      <c r="BG165" s="245">
        <f>IF(N165="zákl. prenesená",J165,0)</f>
        <v>0</v>
      </c>
      <c r="BH165" s="245">
        <f>IF(N165="zníž. prenesená",J165,0)</f>
        <v>0</v>
      </c>
      <c r="BI165" s="245">
        <f>IF(N165="nulová",J165,0)</f>
        <v>0</v>
      </c>
      <c r="BJ165" s="16" t="s">
        <v>88</v>
      </c>
      <c r="BK165" s="245">
        <f>ROUND(I165*H165,2)</f>
        <v>0</v>
      </c>
      <c r="BL165" s="16" t="s">
        <v>328</v>
      </c>
      <c r="BM165" s="244" t="s">
        <v>2326</v>
      </c>
    </row>
    <row r="166" s="1" customFormat="1" ht="24" customHeight="1">
      <c r="B166" s="37"/>
      <c r="C166" s="233" t="s">
        <v>427</v>
      </c>
      <c r="D166" s="233" t="s">
        <v>243</v>
      </c>
      <c r="E166" s="234" t="s">
        <v>1927</v>
      </c>
      <c r="F166" s="235" t="s">
        <v>1928</v>
      </c>
      <c r="G166" s="236" t="s">
        <v>325</v>
      </c>
      <c r="H166" s="237">
        <v>0.11500000000000001</v>
      </c>
      <c r="I166" s="238"/>
      <c r="J166" s="239">
        <f>ROUND(I166*H166,2)</f>
        <v>0</v>
      </c>
      <c r="K166" s="235" t="s">
        <v>1</v>
      </c>
      <c r="L166" s="42"/>
      <c r="M166" s="240" t="s">
        <v>1</v>
      </c>
      <c r="N166" s="241" t="s">
        <v>41</v>
      </c>
      <c r="O166" s="85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AR166" s="244" t="s">
        <v>328</v>
      </c>
      <c r="AT166" s="244" t="s">
        <v>243</v>
      </c>
      <c r="AU166" s="244" t="s">
        <v>88</v>
      </c>
      <c r="AY166" s="16" t="s">
        <v>241</v>
      </c>
      <c r="BE166" s="245">
        <f>IF(N166="základná",J166,0)</f>
        <v>0</v>
      </c>
      <c r="BF166" s="245">
        <f>IF(N166="znížená",J166,0)</f>
        <v>0</v>
      </c>
      <c r="BG166" s="245">
        <f>IF(N166="zákl. prenesená",J166,0)</f>
        <v>0</v>
      </c>
      <c r="BH166" s="245">
        <f>IF(N166="zníž. prenesená",J166,0)</f>
        <v>0</v>
      </c>
      <c r="BI166" s="245">
        <f>IF(N166="nulová",J166,0)</f>
        <v>0</v>
      </c>
      <c r="BJ166" s="16" t="s">
        <v>88</v>
      </c>
      <c r="BK166" s="245">
        <f>ROUND(I166*H166,2)</f>
        <v>0</v>
      </c>
      <c r="BL166" s="16" t="s">
        <v>328</v>
      </c>
      <c r="BM166" s="244" t="s">
        <v>2327</v>
      </c>
    </row>
    <row r="167" s="11" customFormat="1" ht="25.92" customHeight="1">
      <c r="B167" s="217"/>
      <c r="C167" s="218"/>
      <c r="D167" s="219" t="s">
        <v>74</v>
      </c>
      <c r="E167" s="220" t="s">
        <v>1840</v>
      </c>
      <c r="F167" s="220" t="s">
        <v>1841</v>
      </c>
      <c r="G167" s="218"/>
      <c r="H167" s="218"/>
      <c r="I167" s="221"/>
      <c r="J167" s="222">
        <f>BK167</f>
        <v>0</v>
      </c>
      <c r="K167" s="218"/>
      <c r="L167" s="223"/>
      <c r="M167" s="224"/>
      <c r="N167" s="225"/>
      <c r="O167" s="225"/>
      <c r="P167" s="226">
        <f>P168</f>
        <v>0</v>
      </c>
      <c r="Q167" s="225"/>
      <c r="R167" s="226">
        <f>R168</f>
        <v>0</v>
      </c>
      <c r="S167" s="225"/>
      <c r="T167" s="227">
        <f>T168</f>
        <v>0</v>
      </c>
      <c r="AR167" s="228" t="s">
        <v>247</v>
      </c>
      <c r="AT167" s="229" t="s">
        <v>74</v>
      </c>
      <c r="AU167" s="229" t="s">
        <v>75</v>
      </c>
      <c r="AY167" s="228" t="s">
        <v>241</v>
      </c>
      <c r="BK167" s="230">
        <f>BK168</f>
        <v>0</v>
      </c>
    </row>
    <row r="168" s="1" customFormat="1" ht="16.5" customHeight="1">
      <c r="B168" s="37"/>
      <c r="C168" s="233" t="s">
        <v>431</v>
      </c>
      <c r="D168" s="233" t="s">
        <v>243</v>
      </c>
      <c r="E168" s="234" t="s">
        <v>2079</v>
      </c>
      <c r="F168" s="235" t="s">
        <v>2080</v>
      </c>
      <c r="G168" s="236" t="s">
        <v>1844</v>
      </c>
      <c r="H168" s="237">
        <v>50</v>
      </c>
      <c r="I168" s="238"/>
      <c r="J168" s="239">
        <f>ROUND(I168*H168,2)</f>
        <v>0</v>
      </c>
      <c r="K168" s="235" t="s">
        <v>1</v>
      </c>
      <c r="L168" s="42"/>
      <c r="M168" s="293" t="s">
        <v>1</v>
      </c>
      <c r="N168" s="294" t="s">
        <v>41</v>
      </c>
      <c r="O168" s="295"/>
      <c r="P168" s="296">
        <f>O168*H168</f>
        <v>0</v>
      </c>
      <c r="Q168" s="296">
        <v>0</v>
      </c>
      <c r="R168" s="296">
        <f>Q168*H168</f>
        <v>0</v>
      </c>
      <c r="S168" s="296">
        <v>0</v>
      </c>
      <c r="T168" s="297">
        <f>S168*H168</f>
        <v>0</v>
      </c>
      <c r="AR168" s="244" t="s">
        <v>2081</v>
      </c>
      <c r="AT168" s="244" t="s">
        <v>243</v>
      </c>
      <c r="AU168" s="244" t="s">
        <v>82</v>
      </c>
      <c r="AY168" s="16" t="s">
        <v>241</v>
      </c>
      <c r="BE168" s="245">
        <f>IF(N168="základná",J168,0)</f>
        <v>0</v>
      </c>
      <c r="BF168" s="245">
        <f>IF(N168="znížená",J168,0)</f>
        <v>0</v>
      </c>
      <c r="BG168" s="245">
        <f>IF(N168="zákl. prenesená",J168,0)</f>
        <v>0</v>
      </c>
      <c r="BH168" s="245">
        <f>IF(N168="zníž. prenesená",J168,0)</f>
        <v>0</v>
      </c>
      <c r="BI168" s="245">
        <f>IF(N168="nulová",J168,0)</f>
        <v>0</v>
      </c>
      <c r="BJ168" s="16" t="s">
        <v>88</v>
      </c>
      <c r="BK168" s="245">
        <f>ROUND(I168*H168,2)</f>
        <v>0</v>
      </c>
      <c r="BL168" s="16" t="s">
        <v>2081</v>
      </c>
      <c r="BM168" s="244" t="s">
        <v>2328</v>
      </c>
    </row>
    <row r="169" s="1" customFormat="1" ht="6.96" customHeight="1">
      <c r="B169" s="60"/>
      <c r="C169" s="61"/>
      <c r="D169" s="61"/>
      <c r="E169" s="61"/>
      <c r="F169" s="61"/>
      <c r="G169" s="61"/>
      <c r="H169" s="61"/>
      <c r="I169" s="183"/>
      <c r="J169" s="61"/>
      <c r="K169" s="61"/>
      <c r="L169" s="42"/>
    </row>
  </sheetData>
  <sheetProtection sheet="1" autoFilter="0" formatColumns="0" formatRows="0" objects="1" scenarios="1" spinCount="100000" saltValue="3evSlLOkWfRQFwlShpWyniHcy3D6Pd6EAdHbf+l4OR1CKWSDspMk46RhZ+eEidO2eG8UHXFDH5kZEVS0C5LSxw==" hashValue="B3eKBTodk7ToPn41vv9Ky5eisWY8H89lEFWHG/aUmRldsZsj+9RWXYPgDB1QhUXGdqgZkd6qWJHZ+1wiBTy0wA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M-PC\M</dc:creator>
  <cp:lastModifiedBy>M-PC\M</cp:lastModifiedBy>
  <dcterms:created xsi:type="dcterms:W3CDTF">2019-06-24T06:33:25Z</dcterms:created>
  <dcterms:modified xsi:type="dcterms:W3CDTF">2019-06-24T06:33:33Z</dcterms:modified>
</cp:coreProperties>
</file>